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5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K:\NezivotnePoistenie_MajZod\4xx_Majetok\4xx_01_SR_Podnikatelia\00_Rozrobene\2025-03_Indexacia_2025\"/>
    </mc:Choice>
  </mc:AlternateContent>
  <xr:revisionPtr revIDLastSave="0" documentId="13_ncr:1_{EE3B6681-CF6C-44B4-8226-F69CCA2501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ychodiskova hodnota" sheetId="3" r:id="rId1"/>
    <sheet name="Všeobecná hodnota" sheetId="4" r:id="rId2"/>
  </sheets>
  <externalReferences>
    <externalReference r:id="rId3"/>
  </externalReferences>
  <definedNames>
    <definedName name="Material">[1]Vypocty!$E$23:$E$25</definedName>
    <definedName name="Strecha">[1]Vypocty!$E$20:$E$21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27" i="3" l="1"/>
  <c r="AQ24" i="3"/>
  <c r="AQ14" i="3" l="1"/>
  <c r="P10" i="4" l="1"/>
  <c r="K10" i="4"/>
  <c r="AE37" i="4" l="1"/>
  <c r="AD4" i="4" s="1"/>
  <c r="AD37" i="4"/>
  <c r="P22" i="4" l="1"/>
  <c r="K22" i="4"/>
  <c r="AQ28" i="3"/>
  <c r="AQ25" i="3" l="1"/>
  <c r="AQ15" i="3"/>
  <c r="M55" i="3" l="1"/>
  <c r="M56" i="3" s="1"/>
  <c r="M45" i="3"/>
  <c r="M46" i="3" s="1"/>
  <c r="AS10" i="3" l="1"/>
  <c r="AQ16" i="3" l="1"/>
  <c r="AQ3" i="3"/>
  <c r="AP3" i="3"/>
  <c r="M32" i="3" l="1"/>
  <c r="M33" i="3" s="1"/>
  <c r="S32" i="3" l="1"/>
  <c r="G32" i="3"/>
  <c r="S33" i="3" l="1"/>
  <c r="G3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Marek Svirloch</author>
  </authors>
  <commentList>
    <comment ref="AQ3" authorId="0" shapeId="0" xr:uid="{00000000-0006-0000-0000-000001000000}">
      <text>
        <r>
          <rPr>
            <b/>
            <sz val="8"/>
            <color indexed="9"/>
            <rFont val="Tahoma"/>
            <family val="2"/>
            <charset val="238"/>
          </rPr>
          <t>Počet konštrukcii</t>
        </r>
        <r>
          <rPr>
            <sz val="8"/>
            <color indexed="9"/>
            <rFont val="Tahoma"/>
            <family val="2"/>
            <charset val="238"/>
          </rPr>
          <t xml:space="preserve">
</t>
        </r>
      </text>
    </comment>
    <comment ref="AR15" authorId="0" shapeId="0" xr:uid="{00000000-0006-0000-0000-000002000000}">
      <text>
        <r>
          <rPr>
            <sz val="8"/>
            <color indexed="9"/>
            <rFont val="Tahoma"/>
            <family val="2"/>
            <charset val="238"/>
          </rPr>
          <t xml:space="preserve">poznas obostavany priestor?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Švirloch Marek</author>
  </authors>
  <commentList>
    <comment ref="AD21" authorId="0" shapeId="0" xr:uid="{837A16A4-FACC-426F-A482-5931E67303C1}">
      <text>
        <r>
          <rPr>
            <b/>
            <sz val="9"/>
            <color indexed="81"/>
            <rFont val="Tahoma"/>
            <family val="2"/>
            <charset val="238"/>
          </rPr>
          <t>Švirloch Marek:</t>
        </r>
        <r>
          <rPr>
            <sz val="9"/>
            <color indexed="81"/>
            <rFont val="Tahoma"/>
            <family val="2"/>
            <charset val="238"/>
          </rPr>
          <t xml:space="preserve">
škrtám nyjvyššiu a najnižšiu hodnotu</t>
        </r>
      </text>
    </comment>
    <comment ref="AD22" authorId="0" shapeId="0" xr:uid="{C4609967-E988-4592-AAD8-8D98A5C2677F}">
      <text>
        <r>
          <rPr>
            <b/>
            <sz val="9"/>
            <color indexed="81"/>
            <rFont val="Tahoma"/>
            <family val="2"/>
            <charset val="238"/>
          </rPr>
          <t>Švirloch Marek:</t>
        </r>
        <r>
          <rPr>
            <sz val="9"/>
            <color indexed="81"/>
            <rFont val="Tahoma"/>
            <family val="2"/>
            <charset val="238"/>
          </rPr>
          <t xml:space="preserve">
škrtám nyjvyššiu a najnižšiu hodnotu</t>
        </r>
      </text>
    </comment>
    <comment ref="AD23" authorId="0" shapeId="0" xr:uid="{F3487A80-F178-4CD3-9FF4-EDA4270F64E0}">
      <text>
        <r>
          <rPr>
            <b/>
            <sz val="9"/>
            <color indexed="81"/>
            <rFont val="Tahoma"/>
            <family val="2"/>
            <charset val="238"/>
          </rPr>
          <t>Švirloch Marek:</t>
        </r>
        <r>
          <rPr>
            <sz val="9"/>
            <color indexed="81"/>
            <rFont val="Tahoma"/>
            <family val="2"/>
            <charset val="238"/>
          </rPr>
          <t xml:space="preserve">
škrtám nyjvyššiu a najnižšiu hodnotu</t>
        </r>
      </text>
    </comment>
    <comment ref="AD24" authorId="0" shapeId="0" xr:uid="{576E0DF0-908F-4FF5-A94C-3D475974141D}">
      <text>
        <r>
          <rPr>
            <b/>
            <sz val="9"/>
            <color indexed="81"/>
            <rFont val="Tahoma"/>
            <family val="2"/>
            <charset val="238"/>
          </rPr>
          <t>Švirloch Marek:</t>
        </r>
        <r>
          <rPr>
            <sz val="9"/>
            <color indexed="81"/>
            <rFont val="Tahoma"/>
            <family val="2"/>
            <charset val="238"/>
          </rPr>
          <t xml:space="preserve">
škrtám nyjvyššiu a najnižšiu hodnotu
vybraných okresov</t>
        </r>
      </text>
    </comment>
    <comment ref="AD37" authorId="0" shapeId="0" xr:uid="{06885688-0BDA-4F64-B55D-6AF28B2FC1B2}">
      <text>
        <r>
          <rPr>
            <b/>
            <sz val="9"/>
            <color indexed="81"/>
            <rFont val="Tahoma"/>
            <family val="2"/>
            <charset val="238"/>
          </rPr>
          <t>Švirloch Marek:</t>
        </r>
        <r>
          <rPr>
            <sz val="9"/>
            <color indexed="81"/>
            <rFont val="Tahoma"/>
            <family val="2"/>
            <charset val="238"/>
          </rPr>
          <t xml:space="preserve">
6m2 za cenu ako je byt</t>
        </r>
      </text>
    </comment>
  </commentList>
</comments>
</file>

<file path=xl/sharedStrings.xml><?xml version="1.0" encoding="utf-8"?>
<sst xmlns="http://schemas.openxmlformats.org/spreadsheetml/2006/main" count="1843" uniqueCount="393">
  <si>
    <t>m3</t>
  </si>
  <si>
    <t>m2</t>
  </si>
  <si>
    <t>Bodový systém</t>
  </si>
  <si>
    <t>Obostavaný priestor</t>
  </si>
  <si>
    <t>stred</t>
  </si>
  <si>
    <t>Východisková hodnota:</t>
  </si>
  <si>
    <t>Technická hodnota:</t>
  </si>
  <si>
    <t>Vyhláška, podľa ktorej je znalecký posudok urobený:</t>
  </si>
  <si>
    <t>Rok vypracovania znaleckého posudku</t>
  </si>
  <si>
    <t>Znalecké posudky</t>
  </si>
  <si>
    <t>465/1991 Zb.</t>
  </si>
  <si>
    <t>255/2000 Z.z.</t>
  </si>
  <si>
    <t>86/2002 Z.z.</t>
  </si>
  <si>
    <t>492/2004 Z.z.</t>
  </si>
  <si>
    <t>Ročné percento opotrebenia podľa znaleckého posudku</t>
  </si>
  <si>
    <t>Typ stavby:</t>
  </si>
  <si>
    <t>Poznáte celkový obostavaný priestor?</t>
  </si>
  <si>
    <t>Celkový obostavaný priestor:</t>
  </si>
  <si>
    <t/>
  </si>
  <si>
    <t>m</t>
  </si>
  <si>
    <t>Podzemné podlažia:</t>
  </si>
  <si>
    <t>zastavaná plocha podzemných podlaží</t>
  </si>
  <si>
    <t>výška podzemných podlaží</t>
  </si>
  <si>
    <t>počet podzemných podlaží</t>
  </si>
  <si>
    <t>Prízemie:</t>
  </si>
  <si>
    <t>zastavaná plocha prízemia:</t>
  </si>
  <si>
    <t>výška prízemia</t>
  </si>
  <si>
    <t>Druhá a ďalšie podlažia:</t>
  </si>
  <si>
    <t>zastavaná plocha druhého a ďalších podlaží</t>
  </si>
  <si>
    <t>počet nadzemných podlaží (bez prízemia)</t>
  </si>
  <si>
    <t>Strecha:</t>
  </si>
  <si>
    <t>Vek stavby</t>
  </si>
  <si>
    <t>Rok kolaudácie stavby (podstatnej rekonštrukcie)</t>
  </si>
  <si>
    <t>Odhad poistnej sumy</t>
  </si>
  <si>
    <t>horný odhad</t>
  </si>
  <si>
    <t>dolný odhad</t>
  </si>
  <si>
    <t>Jednotková cena</t>
  </si>
  <si>
    <t>Obost.priestor</t>
  </si>
  <si>
    <t>VH</t>
  </si>
  <si>
    <t>KS</t>
  </si>
  <si>
    <t>Typ stavby</t>
  </si>
  <si>
    <t>cena za m3</t>
  </si>
  <si>
    <t>Izolované domy</t>
  </si>
  <si>
    <t>Dvojdomy</t>
  </si>
  <si>
    <t>Radové domy</t>
  </si>
  <si>
    <t>Reťazové domy</t>
  </si>
  <si>
    <t>Domy v dvojnásobných radoch</t>
  </si>
  <si>
    <t>Átriové domy</t>
  </si>
  <si>
    <t>Terasové domy</t>
  </si>
  <si>
    <t>Ostatné jednobytové rodinné domy</t>
  </si>
  <si>
    <t>Ostatné dvojbytové rodinné domy</t>
  </si>
  <si>
    <t>Bytové domy 1-4 posch. bez obč. vybavenosti</t>
  </si>
  <si>
    <t>Bytové domy 5-8 posch. bez obč. vybavenosti</t>
  </si>
  <si>
    <t>Bytové domy 9-12 posch. bez obč. vybavenosti</t>
  </si>
  <si>
    <t>Bytové domy 1-4 posch. s obč. vybavenosťou</t>
  </si>
  <si>
    <t>Bytové domy 5-8 posch. s obč. vybavenosťou</t>
  </si>
  <si>
    <t>Bytové domy 9-12 posch. s obč. vybavenosťou</t>
  </si>
  <si>
    <t>Bytové domy s viac ako 12 poschodiami</t>
  </si>
  <si>
    <t>Bytové domy panelové 1-4 posch. bez obč. vybavenosti</t>
  </si>
  <si>
    <t>Bytové domy panelové 5-8 posch. bez obč. vybavenosti</t>
  </si>
  <si>
    <t>Bytové domy panelové 9-12 posch. bez obč. vybavenosti</t>
  </si>
  <si>
    <t>Bytové domy panelové 1-4 posch. s obč. vybavenosťou</t>
  </si>
  <si>
    <t>Bytové domy panelové 5-8 posch. s obč. vybavenosťou</t>
  </si>
  <si>
    <t>Bytové domy panelové 9-12 posch. s obč. vybavenosťou</t>
  </si>
  <si>
    <t>Bytové domy panelové s viac ako 12 poschodiami</t>
  </si>
  <si>
    <t>Domy radové bez obč. vybavenia</t>
  </si>
  <si>
    <t>Domy radové s obč. vybavením</t>
  </si>
  <si>
    <t>Domy izolované mimo bodových</t>
  </si>
  <si>
    <t>Domy bodové (s jedným schodiskom)</t>
  </si>
  <si>
    <t>Domy terasové</t>
  </si>
  <si>
    <t>Ostatné netypové bytové domy</t>
  </si>
  <si>
    <t>Ostatné budovy na bývanie</t>
  </si>
  <si>
    <t>Ostatné haly obč. výstavby</t>
  </si>
  <si>
    <t>Haly pre sociálnu starostlivosť</t>
  </si>
  <si>
    <t>Budovy ubytovní pre žiakov bez kuchyne</t>
  </si>
  <si>
    <t>Budovy ubytovní pre žiakov s kuchyňou</t>
  </si>
  <si>
    <t>Budovy detských domovov bez kuchyne</t>
  </si>
  <si>
    <t>Budovy detských domovov s kuchyňou</t>
  </si>
  <si>
    <t>Budovy pre sociálnu starostlivosť</t>
  </si>
  <si>
    <t>Budovy domovov a penziónov pre dôchodcov</t>
  </si>
  <si>
    <t>Budovy ústavou pre mentálne postihnutých</t>
  </si>
  <si>
    <t>Ostatné budovy pre sociálnu starostlivosť</t>
  </si>
  <si>
    <t>Hotelové budovy</t>
  </si>
  <si>
    <t>Haly pre spoločné stravovanie</t>
  </si>
  <si>
    <t>Haly pre spoločné ubytovanie a rekreáciu</t>
  </si>
  <si>
    <t>Budovy pre spoločné ubytovanie a rekreáciu</t>
  </si>
  <si>
    <t>Budovy hotelov a motelov</t>
  </si>
  <si>
    <t>Budovy závodného a neverejného stravovania</t>
  </si>
  <si>
    <t>Budovy stravovacích zariadení pre žiakov</t>
  </si>
  <si>
    <t>Ostatné ubytovacie zariadenia na krátkodobé pobyty</t>
  </si>
  <si>
    <t>Budovy pre spoločnú rekreáciu</t>
  </si>
  <si>
    <t>Budovy autokempingových táborov a motorestov</t>
  </si>
  <si>
    <t>Ostatné budovy pre spoločné ubytovanie a rekreáciu</t>
  </si>
  <si>
    <t>Budovy pre administratívu</t>
  </si>
  <si>
    <t>Budovy pre riadenie, správu a administratívu</t>
  </si>
  <si>
    <t>Budovy administratívne</t>
  </si>
  <si>
    <t>Budovy peňažných ústavov</t>
  </si>
  <si>
    <t>Budovy pre výpočtovú techniku</t>
  </si>
  <si>
    <t>Budovy vrátnic, strážnic</t>
  </si>
  <si>
    <t>Budovy technicko-prevádzkové</t>
  </si>
  <si>
    <t>Ostatné budovy pre riadenie, správu a administratívu</t>
  </si>
  <si>
    <t>Budovy pre obchod a služby</t>
  </si>
  <si>
    <t>Budovy pavilónov a domov služieb</t>
  </si>
  <si>
    <t>Haly pre obchod a spoločné stravovanie</t>
  </si>
  <si>
    <t>Haly predajní, nákupných stredísk, výkupných stredísk</t>
  </si>
  <si>
    <t>Ostatné haly pre obchod</t>
  </si>
  <si>
    <t>Haly pre komunálne služby a osobnú hygienu</t>
  </si>
  <si>
    <t>Haly pre opravu a údržbu vozidiel, strojov a zariadení</t>
  </si>
  <si>
    <t>Haly pre umývanie vozidiel a strojov</t>
  </si>
  <si>
    <t>Budovy pre umývanie vozidiel a strojov</t>
  </si>
  <si>
    <t>Budovy pre obchod a spoločné stravovanie</t>
  </si>
  <si>
    <t>Budovy obchodných domov</t>
  </si>
  <si>
    <t>Budovy predajní, nákupných stredísk, výkupných stredísk</t>
  </si>
  <si>
    <t>Ostatné budovy pre obchod a spoločné stravovanie</t>
  </si>
  <si>
    <t>Čerpacie stanice</t>
  </si>
  <si>
    <t>Budovy pre dopravu, elektronické komunikácie, stanice, terminály</t>
  </si>
  <si>
    <t>Budovy pre dopravu a spoje</t>
  </si>
  <si>
    <t>Haly železničných staníc</t>
  </si>
  <si>
    <t>Haly pôšt</t>
  </si>
  <si>
    <t>Haly telekomunikačných zariadení</t>
  </si>
  <si>
    <t>Haly rádiokomunikačných zariadení</t>
  </si>
  <si>
    <t>Haly pre prekladanie a rozmrazovanie</t>
  </si>
  <si>
    <t>Haly vozovní električiek a trolejbusov</t>
  </si>
  <si>
    <t>Ostatné haly pre dopravu a spoje</t>
  </si>
  <si>
    <t>Budovy železničných staníc</t>
  </si>
  <si>
    <t>Budovy pôšt</t>
  </si>
  <si>
    <t>Budovy rádiokomunikačných zariadení</t>
  </si>
  <si>
    <t>Budovy zabezpečovacej a spojovacej techniky</t>
  </si>
  <si>
    <t>Budovy pre prekládku a rozmrazovanie</t>
  </si>
  <si>
    <t>Budovy telekomunikačných zariadení</t>
  </si>
  <si>
    <t>Garážové budovy</t>
  </si>
  <si>
    <t>Podzemné halové garáže</t>
  </si>
  <si>
    <t>Haly pre garážovanie, opravy a údržbu vozidiel, strojov</t>
  </si>
  <si>
    <t>Ostatné haly pre garážovanie, opravy a údržbu vozidiel</t>
  </si>
  <si>
    <t>Budovy pre garážovanie, opravy a údržbu vozidiel, strojov</t>
  </si>
  <si>
    <t>Ostatné budovy pre garážovanie, opravy a údržbu vozidiel, strojov</t>
  </si>
  <si>
    <t>Priemyselné budovy</t>
  </si>
  <si>
    <t>Haly výrobné pre priemysel, bez žeriavových dráh</t>
  </si>
  <si>
    <t>Haly výrobné bez žeriavových dráh a bez podves. dopravy</t>
  </si>
  <si>
    <t>Haly výrobné bez žeriavových dráh s podves. dopravou</t>
  </si>
  <si>
    <t>Haly výrobné pre priemysel, so žeriavovými dráhami</t>
  </si>
  <si>
    <t>Haly výrobné s 1, alebo viacerými žeriavovými dráhami</t>
  </si>
  <si>
    <t>Špeciálne výrobné budovy pre priemysel</t>
  </si>
  <si>
    <t>Budovy potravinárskeho priemyslu</t>
  </si>
  <si>
    <t>Budovy farmaceutického priemyslu</t>
  </si>
  <si>
    <t>Budovy spotrebného priemyslu</t>
  </si>
  <si>
    <t>Budovy strojárenského priemyslu</t>
  </si>
  <si>
    <t>Budovy pre výrobu a plnenie technických plynov</t>
  </si>
  <si>
    <t>Budovy pre sušenie a úpravu poľnohosp. produktov</t>
  </si>
  <si>
    <t>Budovy na triedenie domového odpadu</t>
  </si>
  <si>
    <t>Nádrže, silá a sklady</t>
  </si>
  <si>
    <t>Haly pre skladovanie a úpravu produktov</t>
  </si>
  <si>
    <t>Haly pre skladovanie potravín, pochutín a nápojov</t>
  </si>
  <si>
    <t>Haly chladiarenské a mraziarenské</t>
  </si>
  <si>
    <t>Haly pre skladovanie priemyselných tovarov</t>
  </si>
  <si>
    <t>Haly pre skladovanie priemyselných polotovarov a surovín</t>
  </si>
  <si>
    <t>Haly skladov dopravných organizácií</t>
  </si>
  <si>
    <t>Haly skladov pre organizácie spojov</t>
  </si>
  <si>
    <t>Haly pre skladovanie agresívnych látok</t>
  </si>
  <si>
    <t>Haly pre skladovanie horľavín a výbušnín</t>
  </si>
  <si>
    <t>Ostatné haly pre skladovanie a úpravu produktov</t>
  </si>
  <si>
    <t>Budovy pre skladovanie a úpravu produktov</t>
  </si>
  <si>
    <t>Budovy pre skladovanie potravín a nápojov</t>
  </si>
  <si>
    <t>Budovy chladiarenské a mraziarenské</t>
  </si>
  <si>
    <t>Budovy pre skladovanie priemyselných tovarov</t>
  </si>
  <si>
    <t>Budovy skladov dopravných organizácií</t>
  </si>
  <si>
    <t>Budovy skladov pre organizácie spojov</t>
  </si>
  <si>
    <t>Budovy pre skladovanie agresívnych látok</t>
  </si>
  <si>
    <t>Budovy pre skladovanie horľavín a výbušnín</t>
  </si>
  <si>
    <t>Budovy pre kultúru a verejnú zábavu</t>
  </si>
  <si>
    <t>Haly pre vedu, kultúru a osvetu</t>
  </si>
  <si>
    <t>Haly kín</t>
  </si>
  <si>
    <t>Ostatné haly pre vedu, kultúru a osvetu</t>
  </si>
  <si>
    <t>Budovy pre vedu, kultúru a osvetu</t>
  </si>
  <si>
    <t>Budovy divadiel</t>
  </si>
  <si>
    <t>Budovy kín</t>
  </si>
  <si>
    <t>Budovy kultúrnych domov a osvetových besied</t>
  </si>
  <si>
    <t>Ostatné budovy pre vedu, kultúru a osvetu</t>
  </si>
  <si>
    <t>Múzeá a knižnice</t>
  </si>
  <si>
    <t>Haly galérií a výstavných sál</t>
  </si>
  <si>
    <t>Budovy galérií a výstavných siení</t>
  </si>
  <si>
    <t>Budovy múzeí</t>
  </si>
  <si>
    <t>Budovy knižníc a archívov</t>
  </si>
  <si>
    <t>Školy, univerzity a budovy na vzdelávanie</t>
  </si>
  <si>
    <t>Budovy pre výuku a výchovu</t>
  </si>
  <si>
    <t>Budovy materských škôl</t>
  </si>
  <si>
    <t>Budovy škôl so všeobecne vzdel. triedami</t>
  </si>
  <si>
    <t>Budovy s triedami odborných škôl</t>
  </si>
  <si>
    <t>Budovy s dielňami pre výučbu a výchovu</t>
  </si>
  <si>
    <t>Budovy so špecialnými zariadeniami pre výuku</t>
  </si>
  <si>
    <t>Budovy s triedami zdrav. škôl</t>
  </si>
  <si>
    <t>Ostatné budovy pre výučbu a výchovu</t>
  </si>
  <si>
    <t>Haly pre výuku a výchovu</t>
  </si>
  <si>
    <t>Budovy pre vedu a výskum a budovy laboratórií</t>
  </si>
  <si>
    <t>Nemocničné budovy a zdravotnícke zariadenia</t>
  </si>
  <si>
    <t>Budovy pre zdravotnícku starostlivosť a služby</t>
  </si>
  <si>
    <t>Budovy zdravotníckych stredísk a polikliník</t>
  </si>
  <si>
    <t>Budovy odborných liečebných a kúpeľných ústavov</t>
  </si>
  <si>
    <t>Budovy hygienicko-epidemiologickej služby</t>
  </si>
  <si>
    <t>Budovy transfúznych staníc</t>
  </si>
  <si>
    <t>Budovy jaslí</t>
  </si>
  <si>
    <t>Budovy lekární a očnej optiky</t>
  </si>
  <si>
    <t>Ostatné budovy pre zdravotnícku starostlivosť</t>
  </si>
  <si>
    <t>Budovy pre šport</t>
  </si>
  <si>
    <t>Haly pre telovýchovu</t>
  </si>
  <si>
    <t>Haly telocviční</t>
  </si>
  <si>
    <t>Haly jazdiarní</t>
  </si>
  <si>
    <t>Viacúčelové športové haly</t>
  </si>
  <si>
    <t>Haly športových kúpeľov a krytých kúpalísk</t>
  </si>
  <si>
    <t>Tribúny s halovými vnútornými priestormi</t>
  </si>
  <si>
    <t>Haly športových lodeníc</t>
  </si>
  <si>
    <t>Ostatné haly pre telovýchovu</t>
  </si>
  <si>
    <t>Budovy pre telovýchovu</t>
  </si>
  <si>
    <t>Budovy telocviční</t>
  </si>
  <si>
    <t>Tribúny s nehalovými vnútornými priestormi</t>
  </si>
  <si>
    <t>Budovy vlekov</t>
  </si>
  <si>
    <t>Ostatné budovy pre telovýchovu</t>
  </si>
  <si>
    <t>Nebytové poľnohospodárske budovy</t>
  </si>
  <si>
    <t>Budovy pre sklad. a úpravu poľnohosp. produktov</t>
  </si>
  <si>
    <t>Budovy pre sklad. a úpravu zemiakov a ost. okop.</t>
  </si>
  <si>
    <t>Budovy pre sklad. a úpravu chmeľu</t>
  </si>
  <si>
    <t>Budovy pre sklad. a úpravu vína</t>
  </si>
  <si>
    <t>Budovy pre sklad. a úpravu obilia</t>
  </si>
  <si>
    <t>Budovy pre sklad. a úpravu objem. krmiva a steliva</t>
  </si>
  <si>
    <t>Budovy pre sklad. a úpravu priemysel. vyráb. krmív</t>
  </si>
  <si>
    <t>Vežové zásobníky (silá)</t>
  </si>
  <si>
    <t>Zásobníky vežové (silá) pre obilie</t>
  </si>
  <si>
    <t>Zásobníky vežové (silá) pre siláž a senáž</t>
  </si>
  <si>
    <t>Zásobníky vežové (silá) pre priemyselne vyráb. krmivá</t>
  </si>
  <si>
    <t>Vežové zásobníky (silá) ostatné</t>
  </si>
  <si>
    <t>Zásobníky a jamy podzemné pre poľnohosp.</t>
  </si>
  <si>
    <t>Zásobníky (silá, bunkre) pre obilie</t>
  </si>
  <si>
    <t>Žľaby silážne</t>
  </si>
  <si>
    <t>Zásobníky (silá, bunkre) pre plodiny (okrem obilia)</t>
  </si>
  <si>
    <t>Zásobníky pre siláž a senáž</t>
  </si>
  <si>
    <t>Zásobníky pre priemyselne vyrábané krmivá</t>
  </si>
  <si>
    <t>Hnojiská</t>
  </si>
  <si>
    <t>Zásobníky a jamy pozemné pre poľnohospodárstvo - ostatné</t>
  </si>
  <si>
    <t>Budovy pre poľnohospodársku výrobu</t>
  </si>
  <si>
    <t>Budovy pre dobytok a kone</t>
  </si>
  <si>
    <t>Budovy pre hydinu</t>
  </si>
  <si>
    <t>Budovy pre ošípané</t>
  </si>
  <si>
    <t>Budovy pre ovce</t>
  </si>
  <si>
    <t>Budovy pre ostatné zvieratá, vtáctvo a včely</t>
  </si>
  <si>
    <t>Budovy veterinárnych a inseminačných zariadení</t>
  </si>
  <si>
    <t>Budovy pre poľnohosp. výrobu a chov živočíchov</t>
  </si>
  <si>
    <t>Haly pre skladovanie a úpravu chmeľu</t>
  </si>
  <si>
    <t>Haly pre skladovanie a úpravu vína</t>
  </si>
  <si>
    <t>Haly pre skladovanie a úpravu obilia</t>
  </si>
  <si>
    <t>Haly pre skladovanie a úpravu tabaku</t>
  </si>
  <si>
    <t>Haly pre skladovanie a úpravu objem. krmiva a steliva</t>
  </si>
  <si>
    <t>Haly pre skladovanie a úpravu priemyselne vyrábaných krmív</t>
  </si>
  <si>
    <t>Ostatné haly pre sklad. a úpravu poľnohosp. produktov</t>
  </si>
  <si>
    <t>Haly pre poľnohospodársku výrobu a chov živočíchov</t>
  </si>
  <si>
    <t>Haly pre dobytok a kone</t>
  </si>
  <si>
    <t>Haly pre hydinu</t>
  </si>
  <si>
    <t>Haly pre ošípané</t>
  </si>
  <si>
    <t>Haly pre ovce</t>
  </si>
  <si>
    <t>Haly pre sušenie a úpravu poľn. produkt. a výrobu krmív</t>
  </si>
  <si>
    <t>Haly veterinárnych a inseminačných zariadení</t>
  </si>
  <si>
    <t>Haly pre pestovanie rastlín</t>
  </si>
  <si>
    <t>Haly pre poľnohospodársku výrobu a chov živočíchov - ostatné</t>
  </si>
  <si>
    <t>Podzemné halové objekty</t>
  </si>
  <si>
    <t>Objekty podzemné plošné</t>
  </si>
  <si>
    <t>Budovy a miesta na vykonávanie náboženských aktivít</t>
  </si>
  <si>
    <t>Budovy krematórií a obradných siení</t>
  </si>
  <si>
    <t>Budovy hradov, zámkov, kostolov , kaplniek a pod.</t>
  </si>
  <si>
    <t>Historické alebo chránené pamiatky</t>
  </si>
  <si>
    <t>Pomníky, fontány a iná drobná architektúra</t>
  </si>
  <si>
    <t>Ostatné budovy inde neuvedené</t>
  </si>
  <si>
    <t>Budovy pre komunálne služby a osobnú hygienu</t>
  </si>
  <si>
    <t>Budovy sociálnych a hygienických zariadení</t>
  </si>
  <si>
    <t>Budovy verejných kúpeľov</t>
  </si>
  <si>
    <t>Budovy práčovní, sušiarní a čistiarní</t>
  </si>
  <si>
    <t>Budovy dezinfekčných staníc</t>
  </si>
  <si>
    <t>Budovy kafilérií</t>
  </si>
  <si>
    <t>Ostatné budovy pre komunálne služby a osobnú hygienu</t>
  </si>
  <si>
    <t>Podzemné halové pasážové priestory</t>
  </si>
  <si>
    <t>Pasážové podzemné plošné priestory</t>
  </si>
  <si>
    <t>Podzemné plošné záchody</t>
  </si>
  <si>
    <t>Budovy nápravných zariadení</t>
  </si>
  <si>
    <t>Budovy ubytovní vojenských jednotiek</t>
  </si>
  <si>
    <t>Bytové budovy</t>
  </si>
  <si>
    <t>Nebytové budovy</t>
  </si>
  <si>
    <t>Budovy pre dopravu, budovy pre elektronické komunikácie, stanice, terminály</t>
  </si>
  <si>
    <t xml:space="preserve">Podtyp I: </t>
  </si>
  <si>
    <t xml:space="preserve">Podtyp II: </t>
  </si>
  <si>
    <t>tehla</t>
  </si>
  <si>
    <t>kov</t>
  </si>
  <si>
    <t>drevo</t>
  </si>
  <si>
    <t>montované</t>
  </si>
  <si>
    <t>panel</t>
  </si>
  <si>
    <t>liaty betón</t>
  </si>
  <si>
    <t>liaty betón+tehla</t>
  </si>
  <si>
    <t>panel+tehla</t>
  </si>
  <si>
    <t xml:space="preserve">Izolované domy </t>
  </si>
  <si>
    <t xml:space="preserve">Dvojdomy </t>
  </si>
  <si>
    <t xml:space="preserve">Radové domy </t>
  </si>
  <si>
    <t xml:space="preserve">Reťazové domy </t>
  </si>
  <si>
    <t xml:space="preserve">Domy v dvojnásobných radoch </t>
  </si>
  <si>
    <t xml:space="preserve">Átriové domy </t>
  </si>
  <si>
    <t xml:space="preserve">Terasové domy </t>
  </si>
  <si>
    <t>výška strechy (ak je plochá = 0 m)</t>
  </si>
  <si>
    <t>Materiál stavby:</t>
  </si>
  <si>
    <t>Znalecký posudok</t>
  </si>
  <si>
    <t>Východisková hodnota uvedená v znaleckom posudku:</t>
  </si>
  <si>
    <t>Rok kolaudácie stavby:</t>
  </si>
  <si>
    <t>Rozpočet, Zmluva o dielo, Faktúra</t>
  </si>
  <si>
    <t>Hodnota uvedená v dokumente:</t>
  </si>
  <si>
    <t>rok</t>
  </si>
  <si>
    <t>VH Znalecky</t>
  </si>
  <si>
    <t>TH Znalecky</t>
  </si>
  <si>
    <t>Dátum</t>
  </si>
  <si>
    <t>VH faktura</t>
  </si>
  <si>
    <t>TH faktura</t>
  </si>
  <si>
    <t>Akcie</t>
  </si>
  <si>
    <t>výška podlažia</t>
  </si>
  <si>
    <t>Dátum, v kt. boli rozpočet, ZoD alebo faktúra vypracované</t>
  </si>
  <si>
    <t>nové indexy nárastu cien, ceny stav. objektov</t>
  </si>
  <si>
    <t>Zastavaná plocha:</t>
  </si>
  <si>
    <t>Počet podzemných podlaží:</t>
  </si>
  <si>
    <t>Počet nadzemných podlaží:</t>
  </si>
  <si>
    <t>Materiál budovy:</t>
  </si>
  <si>
    <t>do:</t>
  </si>
  <si>
    <t>Hodnota domu</t>
  </si>
  <si>
    <t>VH hodnota BD</t>
  </si>
  <si>
    <t>Vyplnenost</t>
  </si>
  <si>
    <t>Mesto (okres)</t>
  </si>
  <si>
    <t>Bratislava</t>
  </si>
  <si>
    <t>Konštrukcia bytu</t>
  </si>
  <si>
    <t>Panel</t>
  </si>
  <si>
    <t>Poschodie</t>
  </si>
  <si>
    <t>prvé</t>
  </si>
  <si>
    <t>Stav bytu</t>
  </si>
  <si>
    <t>kompletná rekonštrukcia</t>
  </si>
  <si>
    <t>Podlahová plocha</t>
  </si>
  <si>
    <t>Parkovanie</t>
  </si>
  <si>
    <t>nie</t>
  </si>
  <si>
    <t>pôvodný stav</t>
  </si>
  <si>
    <t>rekonštrukcia (stredná)</t>
  </si>
  <si>
    <t>novostavba do 5 rokov</t>
  </si>
  <si>
    <t>najvyššie</t>
  </si>
  <si>
    <t>medziposchodie</t>
  </si>
  <si>
    <t>Tehla</t>
  </si>
  <si>
    <t>Miesto (okres)</t>
  </si>
  <si>
    <t>Bratislavský kraj</t>
  </si>
  <si>
    <t>krajské mestá + PN</t>
  </si>
  <si>
    <t>okresné mestá</t>
  </si>
  <si>
    <t>ostatné mestá</t>
  </si>
  <si>
    <t>parkovanie</t>
  </si>
  <si>
    <t>áno</t>
  </si>
  <si>
    <t>Liaty betón</t>
  </si>
  <si>
    <t>Mesto:</t>
  </si>
  <si>
    <t>Prevladajúci stav bytov:</t>
  </si>
  <si>
    <t>Počet vonkajších parkovacích miest:</t>
  </si>
  <si>
    <t>Hodnota byt. Domu</t>
  </si>
  <si>
    <t>Všeobecná hodnota pre byt</t>
  </si>
  <si>
    <t>Všeobecná hodnota pre bytový dom</t>
  </si>
  <si>
    <t>Ceny za m3 indexovat len indexom za 4Q2021</t>
  </si>
  <si>
    <t>Odporúčaný rozsah PS od:</t>
  </si>
  <si>
    <t>do</t>
  </si>
  <si>
    <t>Rodinné domy (jednobytové budovy)</t>
  </si>
  <si>
    <t>Rodinné domy (dvojbytové budovy)</t>
  </si>
  <si>
    <t>Rodinné domy (trojbytové) a bytové domy</t>
  </si>
  <si>
    <t>https://www.aktualnacenabytu.sk/predatbyt/kalkulacka</t>
  </si>
  <si>
    <t>bytové domy panelové</t>
  </si>
  <si>
    <t>Domy v preluke bez obč. vybavenia</t>
  </si>
  <si>
    <t>Domy v preluke s obč. vybavením</t>
  </si>
  <si>
    <t>Budovy ústavov pre telesne a dušovne postihnutých</t>
  </si>
  <si>
    <t>Budovy jedálni, reštaurácií a kaviarni</t>
  </si>
  <si>
    <t>Budovy pre opravy a údržbu vozidiel, a strojov a zariadení</t>
  </si>
  <si>
    <t>Haly autobudových nádraží</t>
  </si>
  <si>
    <t>Budovy autobudových nádraží</t>
  </si>
  <si>
    <t>Haly garáži osobných automobilov</t>
  </si>
  <si>
    <t>Haly garáži vozidiel, strojov (okrem os. automobilov)</t>
  </si>
  <si>
    <t>Budovy garáži osobných vozidiel</t>
  </si>
  <si>
    <t>Budovy garáživozidiel, strojov (okrem os. automobilov)</t>
  </si>
  <si>
    <t>Budovy pre skaldovanie priemyselných polotovarov</t>
  </si>
  <si>
    <t>Budovy posluchárnía pracovní vysokých škôl</t>
  </si>
  <si>
    <t>Budovy nemocníc a nenmocníc s poliklinikou</t>
  </si>
  <si>
    <t>Budovy dojčenských ústavou a detských domovov</t>
  </si>
  <si>
    <t>Budovy pre skald. a úpravu ovocia a zeleniny</t>
  </si>
  <si>
    <t>Zásobníky pre statné objemové krmivá a stelivá</t>
  </si>
  <si>
    <t>Jímky, nádrže tekutého hnoja a močovky</t>
  </si>
  <si>
    <t>Budovy pre pestovanie rastlín (sklenníky a pod.)</t>
  </si>
  <si>
    <t>Haly pre skladovaniea úpravu poľnohosp. produktov</t>
  </si>
  <si>
    <t>Haly pre skladovanie a úpravu zemiankov a okopanín</t>
  </si>
  <si>
    <t>Haly pre skladovanie úpravu ovocia a zeleniny</t>
  </si>
  <si>
    <t>Haly pre ostatné zvieratá, vtákov a včely</t>
  </si>
  <si>
    <t>Haly chrámov. kostolov a pod.</t>
  </si>
  <si>
    <t>Budovy požiarných staníc a zbrojníc</t>
  </si>
  <si>
    <t>ceny podla indexov za 4Q2021</t>
  </si>
  <si>
    <t>v24.4 (31.12.2024)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</si>
</sst>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#,##0\ &quot;Sk&quot;"/>
    <numFmt numFmtId="165" formatCode="0.000"/>
    <numFmt numFmtId="166" formatCode="#,##0.00\ [$€-1]"/>
    <numFmt numFmtId="167" formatCode="0.0000"/>
    <numFmt numFmtId="168" formatCode="#,##0.00\ [$€]"/>
    <numFmt numFmtId="169" formatCode="0.0"/>
    <numFmt numFmtId="170" formatCode="#,##0.00\ [$Kčs]"/>
  </numFmts>
  <fonts count="39" x14ac:knownFonts="1">
    <font>
      <sz val="10"/>
      <name val="Arial"/>
      <charset val="238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8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1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0"/>
      <name val="Arial"/>
      <family val="2"/>
      <charset val="238"/>
    </font>
    <font>
      <b/>
      <sz val="10"/>
      <color rgb="FFF5002F"/>
      <name val="Arial"/>
      <family val="2"/>
      <charset val="238"/>
    </font>
    <font>
      <b/>
      <i/>
      <sz val="10"/>
      <color rgb="FFF5002F"/>
      <name val="Arial"/>
      <family val="2"/>
    </font>
    <font>
      <sz val="8"/>
      <color indexed="9"/>
      <name val="Tahoma"/>
      <family val="2"/>
      <charset val="238"/>
    </font>
    <font>
      <b/>
      <sz val="8"/>
      <color indexed="9"/>
      <name val="Tahoma"/>
      <family val="2"/>
      <charset val="238"/>
    </font>
    <font>
      <sz val="9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sz val="10"/>
      <color rgb="FFD7002C"/>
      <name val="Arial"/>
      <family val="2"/>
      <charset val="238"/>
    </font>
    <font>
      <b/>
      <sz val="10"/>
      <color rgb="FF8EC63E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color rgb="FF3F3F76"/>
      <name val="Arial"/>
      <family val="2"/>
      <charset val="238"/>
    </font>
    <font>
      <b/>
      <i/>
      <sz val="10"/>
      <color rgb="FF8EC63E"/>
      <name val="Arial"/>
      <family val="2"/>
    </font>
    <font>
      <b/>
      <sz val="10"/>
      <color rgb="FF8EC63E"/>
      <name val="Arial"/>
      <family val="2"/>
    </font>
    <font>
      <sz val="10"/>
      <color rgb="FFF5002F"/>
      <name val="Arial"/>
      <family val="2"/>
      <charset val="238"/>
    </font>
    <font>
      <sz val="8"/>
      <color rgb="FF000000"/>
      <name val="Tahoma"/>
      <family val="2"/>
      <charset val="238"/>
    </font>
    <font>
      <b/>
      <i/>
      <sz val="10"/>
      <color rgb="FF000000"/>
      <name val="Arial"/>
      <family val="2"/>
      <charset val="238"/>
    </font>
    <font>
      <u/>
      <sz val="10"/>
      <color theme="10"/>
      <name val="Arial"/>
      <family val="2"/>
      <charset val="238"/>
    </font>
    <font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rgb="FF8EC63E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8EC63E"/>
      </left>
      <right/>
      <top style="thin">
        <color rgb="FF8EC63E"/>
      </top>
      <bottom style="thin">
        <color rgb="FF8EC63E"/>
      </bottom>
      <diagonal/>
    </border>
    <border>
      <left/>
      <right/>
      <top style="thin">
        <color rgb="FF8EC63E"/>
      </top>
      <bottom style="thin">
        <color rgb="FF8EC63E"/>
      </bottom>
      <diagonal/>
    </border>
    <border>
      <left/>
      <right style="thin">
        <color rgb="FF8EC63E"/>
      </right>
      <top style="thin">
        <color rgb="FF8EC63E"/>
      </top>
      <bottom style="thin">
        <color rgb="FF8EC63E"/>
      </bottom>
      <diagonal/>
    </border>
    <border>
      <left style="thin">
        <color rgb="FF8EC63E"/>
      </left>
      <right style="thin">
        <color indexed="64"/>
      </right>
      <top style="thin">
        <color rgb="FF8EC63E"/>
      </top>
      <bottom style="thin">
        <color rgb="FF8EC63E"/>
      </bottom>
      <diagonal/>
    </border>
    <border>
      <left style="thin">
        <color indexed="64"/>
      </left>
      <right style="thin">
        <color indexed="64"/>
      </right>
      <top style="thin">
        <color rgb="FF8EC63E"/>
      </top>
      <bottom style="thin">
        <color rgb="FF8EC63E"/>
      </bottom>
      <diagonal/>
    </border>
    <border>
      <left style="thin">
        <color indexed="64"/>
      </left>
      <right style="thin">
        <color rgb="FF8EC63E"/>
      </right>
      <top style="thin">
        <color rgb="FF8EC63E"/>
      </top>
      <bottom style="thin">
        <color rgb="FF8EC63E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8EC63E"/>
      </left>
      <right style="thin">
        <color rgb="FF8EC63E"/>
      </right>
      <top style="thin">
        <color rgb="FF8EC63E"/>
      </top>
      <bottom style="thin">
        <color rgb="FF8EC63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4" fontId="23" fillId="0" borderId="0" applyFont="0" applyFill="0" applyBorder="0" applyAlignment="0" applyProtection="0"/>
    <xf numFmtId="0" fontId="24" fillId="7" borderId="0" applyNumberFormat="0" applyBorder="0" applyAlignment="0" applyProtection="0"/>
    <xf numFmtId="0" fontId="25" fillId="8" borderId="2" applyNumberFormat="0" applyAlignment="0" applyProtection="0"/>
    <xf numFmtId="0" fontId="37" fillId="0" borderId="0" applyNumberFormat="0" applyFill="0" applyBorder="0" applyAlignment="0" applyProtection="0"/>
  </cellStyleXfs>
  <cellXfs count="206">
    <xf numFmtId="0" fontId="0" fillId="0" borderId="0" xfId="0"/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Protection="1">
      <protection hidden="1"/>
    </xf>
    <xf numFmtId="0" fontId="0" fillId="0" borderId="0" xfId="0" applyProtection="1">
      <protection hidden="1"/>
    </xf>
    <xf numFmtId="0" fontId="5" fillId="0" borderId="0" xfId="0" applyFont="1" applyProtection="1">
      <protection hidden="1"/>
    </xf>
    <xf numFmtId="0" fontId="6" fillId="0" borderId="0" xfId="0" applyFont="1" applyAlignment="1" applyProtection="1">
      <alignment vertical="center" wrapText="1"/>
      <protection hidden="1"/>
    </xf>
    <xf numFmtId="4" fontId="6" fillId="0" borderId="0" xfId="0" applyNumberFormat="1" applyFont="1" applyAlignment="1" applyProtection="1">
      <alignment vertical="center"/>
      <protection hidden="1"/>
    </xf>
    <xf numFmtId="4" fontId="7" fillId="0" borderId="0" xfId="0" applyNumberFormat="1" applyFont="1" applyAlignment="1" applyProtection="1">
      <alignment vertical="center" wrapText="1"/>
      <protection hidden="1"/>
    </xf>
    <xf numFmtId="4" fontId="6" fillId="0" borderId="0" xfId="0" applyNumberFormat="1" applyFont="1" applyAlignment="1" applyProtection="1">
      <alignment vertical="center" wrapText="1"/>
      <protection hidden="1"/>
    </xf>
    <xf numFmtId="4" fontId="6" fillId="0" borderId="0" xfId="0" applyNumberFormat="1" applyFont="1" applyAlignment="1" applyProtection="1">
      <alignment horizontal="center"/>
      <protection hidden="1"/>
    </xf>
    <xf numFmtId="4" fontId="7" fillId="0" borderId="0" xfId="0" applyNumberFormat="1" applyFont="1" applyAlignment="1" applyProtection="1">
      <alignment horizontal="center" vertical="top" wrapText="1"/>
      <protection hidden="1"/>
    </xf>
    <xf numFmtId="4" fontId="6" fillId="0" borderId="0" xfId="0" applyNumberFormat="1" applyFont="1" applyAlignment="1" applyProtection="1">
      <alignment horizontal="center" wrapText="1"/>
      <protection hidden="1"/>
    </xf>
    <xf numFmtId="0" fontId="10" fillId="0" borderId="0" xfId="0" applyFont="1" applyProtection="1">
      <protection hidden="1"/>
    </xf>
    <xf numFmtId="0" fontId="6" fillId="0" borderId="0" xfId="0" applyFont="1" applyProtection="1">
      <protection hidden="1"/>
    </xf>
    <xf numFmtId="0" fontId="0" fillId="2" borderId="0" xfId="0" applyFill="1" applyProtection="1">
      <protection hidden="1"/>
    </xf>
    <xf numFmtId="0" fontId="1" fillId="2" borderId="0" xfId="0" applyFont="1" applyFill="1" applyAlignment="1" applyProtection="1">
      <alignment vertical="center"/>
      <protection hidden="1"/>
    </xf>
    <xf numFmtId="4" fontId="6" fillId="2" borderId="0" xfId="0" applyNumberFormat="1" applyFont="1" applyFill="1" applyAlignment="1" applyProtection="1">
      <alignment horizontal="center"/>
      <protection hidden="1"/>
    </xf>
    <xf numFmtId="0" fontId="1" fillId="2" borderId="0" xfId="0" applyFont="1" applyFill="1" applyProtection="1">
      <protection hidden="1"/>
    </xf>
    <xf numFmtId="0" fontId="9" fillId="2" borderId="0" xfId="0" applyFont="1" applyFill="1" applyProtection="1">
      <protection hidden="1"/>
    </xf>
    <xf numFmtId="0" fontId="17" fillId="2" borderId="0" xfId="0" applyFont="1" applyFill="1" applyAlignment="1" applyProtection="1">
      <alignment horizontal="center"/>
      <protection hidden="1"/>
    </xf>
    <xf numFmtId="0" fontId="5" fillId="2" borderId="0" xfId="0" applyFont="1" applyFill="1" applyProtection="1">
      <protection hidden="1"/>
    </xf>
    <xf numFmtId="0" fontId="6" fillId="2" borderId="0" xfId="0" applyFont="1" applyFill="1" applyProtection="1">
      <protection hidden="1"/>
    </xf>
    <xf numFmtId="0" fontId="6" fillId="2" borderId="0" xfId="0" applyFont="1" applyFill="1" applyAlignment="1" applyProtection="1">
      <alignment horizontal="right"/>
      <protection hidden="1"/>
    </xf>
    <xf numFmtId="3" fontId="18" fillId="0" borderId="0" xfId="0" applyNumberFormat="1" applyFont="1" applyAlignment="1" applyProtection="1">
      <alignment horizontal="center"/>
      <protection hidden="1"/>
    </xf>
    <xf numFmtId="3" fontId="6" fillId="0" borderId="0" xfId="0" applyNumberFormat="1" applyFont="1" applyProtection="1">
      <protection hidden="1"/>
    </xf>
    <xf numFmtId="4" fontId="6" fillId="4" borderId="0" xfId="0" applyNumberFormat="1" applyFont="1" applyFill="1" applyAlignment="1" applyProtection="1">
      <alignment horizontal="left"/>
      <protection hidden="1"/>
    </xf>
    <xf numFmtId="4" fontId="6" fillId="4" borderId="0" xfId="0" applyNumberFormat="1" applyFont="1" applyFill="1" applyAlignment="1" applyProtection="1">
      <alignment horizontal="right"/>
      <protection hidden="1"/>
    </xf>
    <xf numFmtId="0" fontId="1" fillId="4" borderId="0" xfId="0" applyFont="1" applyFill="1" applyProtection="1">
      <protection hidden="1"/>
    </xf>
    <xf numFmtId="4" fontId="6" fillId="4" borderId="0" xfId="0" applyNumberFormat="1" applyFont="1" applyFill="1" applyAlignment="1" applyProtection="1">
      <alignment horizontal="center"/>
      <protection hidden="1"/>
    </xf>
    <xf numFmtId="0" fontId="0" fillId="4" borderId="0" xfId="0" applyFill="1" applyProtection="1">
      <protection hidden="1"/>
    </xf>
    <xf numFmtId="3" fontId="6" fillId="4" borderId="0" xfId="0" applyNumberFormat="1" applyFont="1" applyFill="1" applyAlignment="1" applyProtection="1">
      <alignment horizontal="center"/>
      <protection hidden="1"/>
    </xf>
    <xf numFmtId="1" fontId="0" fillId="4" borderId="0" xfId="0" applyNumberFormat="1" applyFill="1" applyAlignment="1" applyProtection="1">
      <alignment horizontal="center"/>
      <protection hidden="1"/>
    </xf>
    <xf numFmtId="1" fontId="6" fillId="4" borderId="0" xfId="0" applyNumberFormat="1" applyFont="1" applyFill="1" applyAlignment="1" applyProtection="1">
      <alignment horizontal="center"/>
      <protection hidden="1"/>
    </xf>
    <xf numFmtId="0" fontId="0" fillId="2" borderId="0" xfId="0" applyFill="1" applyAlignment="1" applyProtection="1">
      <alignment horizontal="center"/>
      <protection hidden="1"/>
    </xf>
    <xf numFmtId="164" fontId="0" fillId="2" borderId="0" xfId="0" applyNumberFormat="1" applyFill="1" applyAlignment="1" applyProtection="1">
      <alignment horizontal="center"/>
      <protection hidden="1"/>
    </xf>
    <xf numFmtId="0" fontId="4" fillId="2" borderId="0" xfId="0" applyFont="1" applyFill="1" applyProtection="1"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/>
      <protection hidden="1"/>
    </xf>
    <xf numFmtId="0" fontId="19" fillId="2" borderId="0" xfId="0" applyFont="1" applyFill="1" applyAlignment="1" applyProtection="1">
      <alignment vertical="center"/>
      <protection hidden="1"/>
    </xf>
    <xf numFmtId="166" fontId="2" fillId="2" borderId="0" xfId="0" applyNumberFormat="1" applyFont="1" applyFill="1" applyAlignment="1" applyProtection="1">
      <alignment horizontal="right" vertical="center"/>
      <protection hidden="1"/>
    </xf>
    <xf numFmtId="0" fontId="3" fillId="2" borderId="0" xfId="0" applyFont="1" applyFill="1" applyProtection="1">
      <protection hidden="1"/>
    </xf>
    <xf numFmtId="0" fontId="6" fillId="4" borderId="0" xfId="0" applyFont="1" applyFill="1" applyProtection="1">
      <protection hidden="1"/>
    </xf>
    <xf numFmtId="0" fontId="5" fillId="5" borderId="1" xfId="0" applyFont="1" applyFill="1" applyBorder="1" applyAlignment="1" applyProtection="1">
      <alignment horizontal="center" vertical="center"/>
      <protection hidden="1"/>
    </xf>
    <xf numFmtId="1" fontId="6" fillId="5" borderId="0" xfId="0" applyNumberFormat="1" applyFont="1" applyFill="1" applyProtection="1">
      <protection hidden="1"/>
    </xf>
    <xf numFmtId="0" fontId="0" fillId="3" borderId="0" xfId="0" applyFill="1" applyProtection="1">
      <protection hidden="1"/>
    </xf>
    <xf numFmtId="14" fontId="6" fillId="5" borderId="0" xfId="0" applyNumberFormat="1" applyFont="1" applyFill="1" applyAlignment="1" applyProtection="1">
      <alignment horizontal="center"/>
      <protection hidden="1"/>
    </xf>
    <xf numFmtId="14" fontId="6" fillId="5" borderId="0" xfId="0" applyNumberFormat="1" applyFont="1" applyFill="1" applyAlignment="1" applyProtection="1">
      <alignment vertical="center"/>
      <protection hidden="1"/>
    </xf>
    <xf numFmtId="167" fontId="6" fillId="6" borderId="0" xfId="0" applyNumberFormat="1" applyFont="1" applyFill="1" applyAlignment="1" applyProtection="1">
      <alignment horizontal="right"/>
      <protection hidden="1"/>
    </xf>
    <xf numFmtId="167" fontId="6" fillId="6" borderId="0" xfId="0" applyNumberFormat="1" applyFont="1" applyFill="1" applyAlignment="1" applyProtection="1">
      <alignment horizontal="right" vertical="center"/>
      <protection hidden="1"/>
    </xf>
    <xf numFmtId="4" fontId="6" fillId="0" borderId="0" xfId="0" applyNumberFormat="1" applyFont="1" applyAlignment="1" applyProtection="1">
      <alignment horizontal="right"/>
      <protection hidden="1"/>
    </xf>
    <xf numFmtId="0" fontId="6" fillId="0" borderId="0" xfId="0" applyFont="1" applyAlignment="1" applyProtection="1">
      <alignment vertical="center"/>
      <protection hidden="1"/>
    </xf>
    <xf numFmtId="1" fontId="12" fillId="4" borderId="0" xfId="0" applyNumberFormat="1" applyFont="1" applyFill="1" applyAlignment="1" applyProtection="1">
      <alignment horizontal="center"/>
      <protection hidden="1"/>
    </xf>
    <xf numFmtId="4" fontId="0" fillId="2" borderId="0" xfId="0" applyNumberFormat="1" applyFill="1" applyProtection="1">
      <protection hidden="1"/>
    </xf>
    <xf numFmtId="1" fontId="12" fillId="0" borderId="0" xfId="0" applyNumberFormat="1" applyFont="1" applyAlignment="1" applyProtection="1">
      <alignment horizontal="center"/>
      <protection hidden="1"/>
    </xf>
    <xf numFmtId="3" fontId="6" fillId="4" borderId="0" xfId="0" applyNumberFormat="1" applyFont="1" applyFill="1" applyAlignment="1" applyProtection="1">
      <alignment horizontal="center"/>
      <protection locked="0"/>
    </xf>
    <xf numFmtId="0" fontId="6" fillId="2" borderId="0" xfId="0" applyFont="1" applyFill="1" applyAlignment="1" applyProtection="1">
      <alignment vertical="center"/>
      <protection hidden="1"/>
    </xf>
    <xf numFmtId="1" fontId="1" fillId="0" borderId="0" xfId="0" applyNumberFormat="1" applyFont="1" applyProtection="1">
      <protection hidden="1"/>
    </xf>
    <xf numFmtId="165" fontId="6" fillId="6" borderId="0" xfId="0" applyNumberFormat="1" applyFont="1" applyFill="1" applyAlignment="1" applyProtection="1">
      <alignment horizontal="right"/>
      <protection hidden="1"/>
    </xf>
    <xf numFmtId="0" fontId="0" fillId="2" borderId="0" xfId="0" applyFill="1" applyAlignment="1" applyProtection="1">
      <alignment vertical="center"/>
      <protection hidden="1"/>
    </xf>
    <xf numFmtId="0" fontId="28" fillId="9" borderId="0" xfId="0" applyFont="1" applyFill="1" applyAlignment="1" applyProtection="1">
      <alignment vertical="center"/>
      <protection hidden="1"/>
    </xf>
    <xf numFmtId="0" fontId="0" fillId="0" borderId="9" xfId="0" applyBorder="1" applyAlignment="1" applyProtection="1">
      <alignment vertical="center"/>
      <protection hidden="1"/>
    </xf>
    <xf numFmtId="3" fontId="0" fillId="0" borderId="10" xfId="0" applyNumberFormat="1" applyBorder="1" applyAlignment="1" applyProtection="1">
      <alignment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4" fontId="0" fillId="0" borderId="12" xfId="0" applyNumberFormat="1" applyBorder="1" applyAlignment="1" applyProtection="1">
      <alignment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2" borderId="0" xfId="0" applyFill="1" applyAlignment="1" applyProtection="1">
      <alignment horizontal="right" vertical="center"/>
      <protection hidden="1"/>
    </xf>
    <xf numFmtId="0" fontId="0" fillId="0" borderId="0" xfId="0" applyAlignment="1" applyProtection="1">
      <alignment vertical="center"/>
      <protection hidden="1"/>
    </xf>
    <xf numFmtId="0" fontId="26" fillId="2" borderId="0" xfId="0" applyFont="1" applyFill="1" applyAlignment="1" applyProtection="1">
      <alignment vertical="center"/>
      <protection hidden="1"/>
    </xf>
    <xf numFmtId="0" fontId="32" fillId="2" borderId="0" xfId="0" applyFont="1" applyFill="1" applyAlignment="1" applyProtection="1">
      <alignment vertical="center"/>
      <protection hidden="1"/>
    </xf>
    <xf numFmtId="0" fontId="33" fillId="2" borderId="0" xfId="0" applyFont="1" applyFill="1" applyProtection="1">
      <protection hidden="1"/>
    </xf>
    <xf numFmtId="0" fontId="32" fillId="2" borderId="0" xfId="0" applyFont="1" applyFill="1" applyProtection="1">
      <protection hidden="1"/>
    </xf>
    <xf numFmtId="0" fontId="27" fillId="2" borderId="0" xfId="0" applyFont="1" applyFill="1" applyProtection="1">
      <protection hidden="1"/>
    </xf>
    <xf numFmtId="0" fontId="27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vertical="center"/>
      <protection hidden="1"/>
    </xf>
    <xf numFmtId="0" fontId="27" fillId="2" borderId="0" xfId="0" applyFont="1" applyFill="1" applyAlignment="1" applyProtection="1">
      <alignment horizontal="right" vertical="center"/>
      <protection hidden="1"/>
    </xf>
    <xf numFmtId="0" fontId="25" fillId="2" borderId="0" xfId="4" applyFill="1" applyBorder="1" applyAlignment="1" applyProtection="1">
      <protection hidden="1"/>
    </xf>
    <xf numFmtId="0" fontId="24" fillId="7" borderId="0" xfId="3" applyProtection="1">
      <protection hidden="1"/>
    </xf>
    <xf numFmtId="2" fontId="24" fillId="7" borderId="0" xfId="3" applyNumberFormat="1" applyProtection="1">
      <protection hidden="1"/>
    </xf>
    <xf numFmtId="44" fontId="27" fillId="2" borderId="0" xfId="2" applyFont="1" applyFill="1" applyBorder="1" applyAlignment="1" applyProtection="1">
      <protection hidden="1"/>
    </xf>
    <xf numFmtId="165" fontId="24" fillId="7" borderId="0" xfId="3" applyNumberFormat="1" applyProtection="1">
      <protection hidden="1"/>
    </xf>
    <xf numFmtId="44" fontId="24" fillId="7" borderId="0" xfId="2" applyFont="1" applyFill="1" applyProtection="1">
      <protection hidden="1"/>
    </xf>
    <xf numFmtId="0" fontId="34" fillId="0" borderId="0" xfId="0" applyFont="1" applyProtection="1">
      <protection hidden="1"/>
    </xf>
    <xf numFmtId="44" fontId="24" fillId="7" borderId="0" xfId="3" applyNumberFormat="1" applyProtection="1">
      <protection hidden="1"/>
    </xf>
    <xf numFmtId="1" fontId="24" fillId="7" borderId="0" xfId="3" applyNumberFormat="1" applyProtection="1">
      <protection hidden="1"/>
    </xf>
    <xf numFmtId="44" fontId="0" fillId="0" borderId="0" xfId="2" applyFont="1" applyProtection="1">
      <protection hidden="1"/>
    </xf>
    <xf numFmtId="0" fontId="37" fillId="2" borderId="0" xfId="5" applyFill="1" applyProtection="1">
      <protection hidden="1"/>
    </xf>
    <xf numFmtId="0" fontId="13" fillId="0" borderId="15" xfId="0" applyFont="1" applyBorder="1" applyAlignment="1" applyProtection="1">
      <alignment horizontal="center" vertical="center"/>
      <protection hidden="1"/>
    </xf>
    <xf numFmtId="0" fontId="13" fillId="0" borderId="15" xfId="0" applyFont="1" applyBorder="1" applyAlignment="1" applyProtection="1">
      <alignment horizontal="center" vertical="center" wrapText="1"/>
      <protection hidden="1"/>
    </xf>
    <xf numFmtId="1" fontId="13" fillId="0" borderId="15" xfId="0" applyNumberFormat="1" applyFont="1" applyBorder="1" applyAlignment="1" applyProtection="1">
      <alignment horizontal="center" wrapText="1"/>
      <protection hidden="1"/>
    </xf>
    <xf numFmtId="1" fontId="11" fillId="0" borderId="15" xfId="0" applyNumberFormat="1" applyFont="1" applyBorder="1" applyAlignment="1" applyProtection="1">
      <alignment horizontal="center"/>
      <protection hidden="1"/>
    </xf>
    <xf numFmtId="0" fontId="15" fillId="0" borderId="15" xfId="0" applyFont="1" applyBorder="1" applyProtection="1">
      <protection hidden="1"/>
    </xf>
    <xf numFmtId="0" fontId="15" fillId="0" borderId="15" xfId="0" applyFont="1" applyBorder="1" applyAlignment="1" applyProtection="1">
      <alignment wrapText="1"/>
      <protection hidden="1"/>
    </xf>
    <xf numFmtId="2" fontId="15" fillId="0" borderId="15" xfId="0" applyNumberFormat="1" applyFont="1" applyBorder="1" applyProtection="1">
      <protection hidden="1"/>
    </xf>
    <xf numFmtId="2" fontId="0" fillId="0" borderId="15" xfId="0" applyNumberFormat="1" applyBorder="1" applyProtection="1">
      <protection hidden="1"/>
    </xf>
    <xf numFmtId="2" fontId="15" fillId="0" borderId="15" xfId="0" applyNumberFormat="1" applyFont="1" applyBorder="1" applyAlignment="1" applyProtection="1">
      <alignment wrapText="1"/>
      <protection hidden="1"/>
    </xf>
    <xf numFmtId="0" fontId="22" fillId="0" borderId="15" xfId="0" applyFont="1" applyBorder="1" applyAlignment="1">
      <alignment horizontal="right" vertical="center"/>
    </xf>
    <xf numFmtId="0" fontId="14" fillId="10" borderId="15" xfId="0" applyFont="1" applyFill="1" applyBorder="1" applyProtection="1">
      <protection hidden="1"/>
    </xf>
    <xf numFmtId="0" fontId="14" fillId="10" borderId="15" xfId="0" applyFont="1" applyFill="1" applyBorder="1" applyAlignment="1" applyProtection="1">
      <alignment wrapText="1"/>
      <protection hidden="1"/>
    </xf>
    <xf numFmtId="2" fontId="16" fillId="10" borderId="15" xfId="0" applyNumberFormat="1" applyFont="1" applyFill="1" applyBorder="1" applyProtection="1">
      <protection hidden="1"/>
    </xf>
    <xf numFmtId="2" fontId="0" fillId="10" borderId="15" xfId="0" applyNumberFormat="1" applyFill="1" applyBorder="1" applyProtection="1">
      <protection hidden="1"/>
    </xf>
    <xf numFmtId="2" fontId="15" fillId="10" borderId="15" xfId="0" applyNumberFormat="1" applyFont="1" applyFill="1" applyBorder="1" applyProtection="1">
      <protection hidden="1"/>
    </xf>
    <xf numFmtId="0" fontId="13" fillId="10" borderId="15" xfId="0" applyFont="1" applyFill="1" applyBorder="1" applyAlignment="1" applyProtection="1">
      <alignment horizontal="center" vertical="center"/>
      <protection hidden="1"/>
    </xf>
    <xf numFmtId="0" fontId="13" fillId="10" borderId="15" xfId="0" applyFont="1" applyFill="1" applyBorder="1" applyAlignment="1" applyProtection="1">
      <alignment horizontal="center" vertical="center" wrapText="1"/>
      <protection hidden="1"/>
    </xf>
    <xf numFmtId="1" fontId="13" fillId="10" borderId="15" xfId="0" applyNumberFormat="1" applyFont="1" applyFill="1" applyBorder="1" applyAlignment="1" applyProtection="1">
      <alignment horizontal="left" wrapText="1"/>
      <protection hidden="1"/>
    </xf>
    <xf numFmtId="1" fontId="13" fillId="10" borderId="15" xfId="0" applyNumberFormat="1" applyFont="1" applyFill="1" applyBorder="1" applyAlignment="1" applyProtection="1">
      <alignment wrapText="1"/>
      <protection hidden="1"/>
    </xf>
    <xf numFmtId="169" fontId="0" fillId="0" borderId="0" xfId="0" applyNumberFormat="1" applyProtection="1">
      <protection hidden="1"/>
    </xf>
    <xf numFmtId="0" fontId="0" fillId="0" borderId="16" xfId="0" applyBorder="1" applyProtection="1">
      <protection hidden="1"/>
    </xf>
    <xf numFmtId="0" fontId="6" fillId="0" borderId="16" xfId="0" applyFont="1" applyBorder="1" applyProtection="1">
      <protection hidden="1"/>
    </xf>
    <xf numFmtId="3" fontId="5" fillId="4" borderId="1" xfId="0" applyNumberFormat="1" applyFont="1" applyFill="1" applyBorder="1" applyAlignment="1" applyProtection="1">
      <alignment horizontal="center"/>
      <protection hidden="1"/>
    </xf>
    <xf numFmtId="1" fontId="6" fillId="5" borderId="0" xfId="0" applyNumberFormat="1" applyFont="1" applyFill="1" applyAlignment="1" applyProtection="1">
      <alignment horizontal="center"/>
      <protection hidden="1"/>
    </xf>
    <xf numFmtId="4" fontId="6" fillId="5" borderId="1" xfId="0" applyNumberFormat="1" applyFont="1" applyFill="1" applyBorder="1" applyAlignment="1" applyProtection="1">
      <alignment horizontal="center"/>
      <protection hidden="1"/>
    </xf>
    <xf numFmtId="0" fontId="14" fillId="10" borderId="0" xfId="0" applyFont="1" applyFill="1" applyAlignment="1" applyProtection="1">
      <alignment horizontal="left" vertical="center"/>
      <protection hidden="1"/>
    </xf>
    <xf numFmtId="0" fontId="6" fillId="4" borderId="0" xfId="0" applyFont="1" applyFill="1" applyAlignment="1" applyProtection="1">
      <alignment horizontal="center"/>
      <protection hidden="1"/>
    </xf>
    <xf numFmtId="166" fontId="2" fillId="2" borderId="6" xfId="0" applyNumberFormat="1" applyFont="1" applyFill="1" applyBorder="1" applyAlignment="1" applyProtection="1">
      <alignment horizontal="right" vertical="center"/>
      <protection hidden="1"/>
    </xf>
    <xf numFmtId="166" fontId="2" fillId="2" borderId="7" xfId="0" applyNumberFormat="1" applyFont="1" applyFill="1" applyBorder="1" applyAlignment="1" applyProtection="1">
      <alignment horizontal="right" vertical="center"/>
      <protection hidden="1"/>
    </xf>
    <xf numFmtId="166" fontId="2" fillId="2" borderId="8" xfId="0" applyNumberFormat="1" applyFont="1" applyFill="1" applyBorder="1" applyAlignment="1" applyProtection="1">
      <alignment horizontal="right" vertical="center"/>
      <protection hidden="1"/>
    </xf>
    <xf numFmtId="0" fontId="0" fillId="2" borderId="3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5" xfId="0" applyFill="1" applyBorder="1" applyAlignment="1" applyProtection="1">
      <alignment horizontal="left"/>
      <protection locked="0"/>
    </xf>
    <xf numFmtId="14" fontId="0" fillId="2" borderId="6" xfId="0" applyNumberFormat="1" applyFill="1" applyBorder="1" applyAlignment="1" applyProtection="1">
      <alignment horizontal="right"/>
      <protection locked="0"/>
    </xf>
    <xf numFmtId="0" fontId="0" fillId="2" borderId="7" xfId="0" applyFill="1" applyBorder="1" applyAlignment="1" applyProtection="1">
      <alignment horizontal="right"/>
      <protection locked="0"/>
    </xf>
    <xf numFmtId="0" fontId="0" fillId="2" borderId="8" xfId="0" applyFill="1" applyBorder="1" applyAlignment="1" applyProtection="1">
      <alignment horizontal="right"/>
      <protection locked="0"/>
    </xf>
    <xf numFmtId="170" fontId="0" fillId="2" borderId="6" xfId="0" applyNumberFormat="1" applyFill="1" applyBorder="1" applyAlignment="1" applyProtection="1">
      <alignment horizontal="right"/>
      <protection locked="0"/>
    </xf>
    <xf numFmtId="170" fontId="0" fillId="2" borderId="7" xfId="0" applyNumberFormat="1" applyFill="1" applyBorder="1" applyAlignment="1" applyProtection="1">
      <alignment horizontal="right"/>
      <protection locked="0"/>
    </xf>
    <xf numFmtId="170" fontId="0" fillId="2" borderId="8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7" xfId="0" applyFill="1" applyBorder="1" applyAlignment="1" applyProtection="1">
      <alignment horizontal="left"/>
      <protection locked="0"/>
    </xf>
    <xf numFmtId="0" fontId="0" fillId="2" borderId="8" xfId="0" applyFill="1" applyBorder="1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166" fontId="2" fillId="2" borderId="3" xfId="0" applyNumberFormat="1" applyFont="1" applyFill="1" applyBorder="1" applyAlignment="1" applyProtection="1">
      <alignment horizontal="right" vertical="center"/>
      <protection hidden="1"/>
    </xf>
    <xf numFmtId="166" fontId="2" fillId="2" borderId="4" xfId="0" applyNumberFormat="1" applyFont="1" applyFill="1" applyBorder="1" applyAlignment="1" applyProtection="1">
      <alignment horizontal="right" vertical="center"/>
      <protection hidden="1"/>
    </xf>
    <xf numFmtId="166" fontId="2" fillId="2" borderId="5" xfId="0" applyNumberFormat="1" applyFont="1" applyFill="1" applyBorder="1" applyAlignment="1" applyProtection="1">
      <alignment horizontal="right" vertical="center"/>
      <protection hidden="1"/>
    </xf>
    <xf numFmtId="0" fontId="0" fillId="2" borderId="7" xfId="0" applyFill="1" applyBorder="1" applyAlignment="1" applyProtection="1">
      <alignment horizontal="center"/>
      <protection locked="0"/>
    </xf>
    <xf numFmtId="168" fontId="6" fillId="2" borderId="6" xfId="0" applyNumberFormat="1" applyFont="1" applyFill="1" applyBorder="1" applyAlignment="1" applyProtection="1">
      <alignment horizontal="right"/>
      <protection locked="0"/>
    </xf>
    <xf numFmtId="168" fontId="6" fillId="2" borderId="7" xfId="0" applyNumberFormat="1" applyFont="1" applyFill="1" applyBorder="1" applyAlignment="1" applyProtection="1">
      <alignment horizontal="right"/>
      <protection locked="0"/>
    </xf>
    <xf numFmtId="168" fontId="6" fillId="2" borderId="8" xfId="0" applyNumberFormat="1" applyFont="1" applyFill="1" applyBorder="1" applyAlignment="1" applyProtection="1">
      <alignment horizontal="right"/>
      <protection locked="0"/>
    </xf>
    <xf numFmtId="0" fontId="6" fillId="2" borderId="6" xfId="0" applyFont="1" applyFill="1" applyBorder="1" applyAlignment="1" applyProtection="1">
      <alignment horizontal="left" vertical="center"/>
      <protection locked="0"/>
    </xf>
    <xf numFmtId="0" fontId="6" fillId="2" borderId="7" xfId="0" applyFont="1" applyFill="1" applyBorder="1" applyAlignment="1" applyProtection="1">
      <alignment horizontal="left" vertical="center"/>
      <protection locked="0"/>
    </xf>
    <xf numFmtId="0" fontId="6" fillId="2" borderId="8" xfId="0" applyFont="1" applyFill="1" applyBorder="1" applyAlignment="1" applyProtection="1">
      <alignment horizontal="left" vertical="center"/>
      <protection locked="0"/>
    </xf>
    <xf numFmtId="0" fontId="0" fillId="2" borderId="6" xfId="0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6" fillId="2" borderId="5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center"/>
      <protection hidden="1"/>
    </xf>
    <xf numFmtId="166" fontId="0" fillId="2" borderId="3" xfId="0" applyNumberFormat="1" applyFill="1" applyBorder="1" applyAlignment="1" applyProtection="1">
      <alignment horizontal="right"/>
      <protection hidden="1"/>
    </xf>
    <xf numFmtId="166" fontId="0" fillId="2" borderId="4" xfId="0" applyNumberFormat="1" applyFill="1" applyBorder="1" applyAlignment="1" applyProtection="1">
      <alignment horizontal="right"/>
      <protection hidden="1"/>
    </xf>
    <xf numFmtId="166" fontId="0" fillId="2" borderId="5" xfId="0" applyNumberFormat="1" applyFill="1" applyBorder="1" applyAlignment="1" applyProtection="1">
      <alignment horizontal="right"/>
      <protection hidden="1"/>
    </xf>
    <xf numFmtId="166" fontId="5" fillId="2" borderId="3" xfId="0" applyNumberFormat="1" applyFont="1" applyFill="1" applyBorder="1" applyAlignment="1" applyProtection="1">
      <alignment horizontal="right"/>
      <protection hidden="1"/>
    </xf>
    <xf numFmtId="166" fontId="5" fillId="2" borderId="4" xfId="0" applyNumberFormat="1" applyFont="1" applyFill="1" applyBorder="1" applyAlignment="1" applyProtection="1">
      <alignment horizontal="right"/>
      <protection hidden="1"/>
    </xf>
    <xf numFmtId="166" fontId="5" fillId="2" borderId="5" xfId="0" applyNumberFormat="1" applyFont="1" applyFill="1" applyBorder="1" applyAlignment="1" applyProtection="1">
      <alignment horizontal="right"/>
      <protection hidden="1"/>
    </xf>
    <xf numFmtId="1" fontId="0" fillId="2" borderId="6" xfId="0" applyNumberFormat="1" applyFill="1" applyBorder="1" applyAlignment="1" applyProtection="1">
      <alignment horizontal="right" vertical="center"/>
      <protection locked="0"/>
    </xf>
    <xf numFmtId="1" fontId="0" fillId="2" borderId="7" xfId="0" applyNumberFormat="1" applyFill="1" applyBorder="1" applyAlignment="1" applyProtection="1">
      <alignment horizontal="right" vertical="center"/>
      <protection locked="0"/>
    </xf>
    <xf numFmtId="1" fontId="0" fillId="2" borderId="8" xfId="0" applyNumberFormat="1" applyFill="1" applyBorder="1" applyAlignment="1" applyProtection="1">
      <alignment horizontal="right" vertical="center"/>
      <protection locked="0"/>
    </xf>
    <xf numFmtId="4" fontId="0" fillId="2" borderId="6" xfId="0" applyNumberFormat="1" applyFill="1" applyBorder="1" applyAlignment="1" applyProtection="1">
      <alignment horizontal="right" vertical="center"/>
      <protection locked="0"/>
    </xf>
    <xf numFmtId="4" fontId="0" fillId="2" borderId="7" xfId="0" applyNumberFormat="1" applyFill="1" applyBorder="1" applyAlignment="1" applyProtection="1">
      <alignment horizontal="right" vertical="center"/>
      <protection locked="0"/>
    </xf>
    <xf numFmtId="4" fontId="0" fillId="2" borderId="8" xfId="0" applyNumberFormat="1" applyFill="1" applyBorder="1" applyAlignment="1" applyProtection="1">
      <alignment horizontal="right" vertical="center"/>
      <protection locked="0"/>
    </xf>
    <xf numFmtId="0" fontId="5" fillId="2" borderId="0" xfId="0" applyFont="1" applyFill="1" applyAlignment="1" applyProtection="1">
      <alignment horizontal="center"/>
      <protection hidden="1"/>
    </xf>
    <xf numFmtId="3" fontId="0" fillId="2" borderId="6" xfId="0" applyNumberFormat="1" applyFill="1" applyBorder="1" applyAlignment="1" applyProtection="1">
      <alignment horizontal="right" vertical="center"/>
      <protection locked="0"/>
    </xf>
    <xf numFmtId="3" fontId="0" fillId="2" borderId="7" xfId="0" applyNumberFormat="1" applyFill="1" applyBorder="1" applyAlignment="1" applyProtection="1">
      <alignment horizontal="right" vertical="center"/>
      <protection locked="0"/>
    </xf>
    <xf numFmtId="3" fontId="0" fillId="2" borderId="8" xfId="0" applyNumberFormat="1" applyFill="1" applyBorder="1" applyAlignment="1" applyProtection="1">
      <alignment horizontal="right" vertical="center"/>
      <protection locked="0"/>
    </xf>
    <xf numFmtId="4" fontId="1" fillId="2" borderId="6" xfId="0" applyNumberFormat="1" applyFont="1" applyFill="1" applyBorder="1" applyAlignment="1" applyProtection="1">
      <alignment horizontal="right"/>
      <protection locked="0"/>
    </xf>
    <xf numFmtId="4" fontId="1" fillId="2" borderId="7" xfId="0" applyNumberFormat="1" applyFont="1" applyFill="1" applyBorder="1" applyAlignment="1" applyProtection="1">
      <alignment horizontal="right"/>
      <protection locked="0"/>
    </xf>
    <xf numFmtId="4" fontId="1" fillId="2" borderId="8" xfId="0" applyNumberFormat="1" applyFont="1" applyFill="1" applyBorder="1" applyAlignment="1" applyProtection="1">
      <alignment horizontal="right"/>
      <protection locked="0"/>
    </xf>
    <xf numFmtId="4" fontId="0" fillId="2" borderId="3" xfId="0" applyNumberFormat="1" applyFill="1" applyBorder="1" applyAlignment="1" applyProtection="1">
      <alignment horizontal="right" vertical="center"/>
      <protection locked="0"/>
    </xf>
    <xf numFmtId="4" fontId="0" fillId="2" borderId="4" xfId="0" applyNumberFormat="1" applyFill="1" applyBorder="1" applyAlignment="1" applyProtection="1">
      <alignment horizontal="right" vertical="center"/>
      <protection locked="0"/>
    </xf>
    <xf numFmtId="4" fontId="0" fillId="2" borderId="5" xfId="0" applyNumberFormat="1" applyFill="1" applyBorder="1" applyAlignment="1" applyProtection="1">
      <alignment horizontal="right" vertical="center"/>
      <protection locked="0"/>
    </xf>
    <xf numFmtId="0" fontId="14" fillId="10" borderId="0" xfId="0" applyFont="1" applyFill="1" applyAlignment="1" applyProtection="1">
      <alignment horizontal="left"/>
      <protection hidden="1"/>
    </xf>
    <xf numFmtId="4" fontId="1" fillId="2" borderId="6" xfId="0" applyNumberFormat="1" applyFont="1" applyFill="1" applyBorder="1" applyAlignment="1" applyProtection="1">
      <alignment horizontal="right" vertical="center"/>
      <protection locked="0"/>
    </xf>
    <xf numFmtId="4" fontId="1" fillId="2" borderId="7" xfId="0" applyNumberFormat="1" applyFont="1" applyFill="1" applyBorder="1" applyAlignment="1" applyProtection="1">
      <alignment horizontal="right" vertical="center"/>
      <protection locked="0"/>
    </xf>
    <xf numFmtId="4" fontId="1" fillId="2" borderId="8" xfId="0" applyNumberFormat="1" applyFont="1" applyFill="1" applyBorder="1" applyAlignment="1" applyProtection="1">
      <alignment horizontal="right" vertical="center"/>
      <protection locked="0"/>
    </xf>
    <xf numFmtId="4" fontId="0" fillId="2" borderId="3" xfId="0" applyNumberFormat="1" applyFill="1" applyBorder="1" applyAlignment="1" applyProtection="1">
      <alignment horizontal="right"/>
      <protection locked="0"/>
    </xf>
    <xf numFmtId="4" fontId="0" fillId="2" borderId="4" xfId="0" applyNumberFormat="1" applyFill="1" applyBorder="1" applyAlignment="1" applyProtection="1">
      <alignment horizontal="right"/>
      <protection locked="0"/>
    </xf>
    <xf numFmtId="4" fontId="0" fillId="2" borderId="5" xfId="0" applyNumberFormat="1" applyFill="1" applyBorder="1" applyAlignment="1" applyProtection="1">
      <alignment horizontal="right"/>
      <protection locked="0"/>
    </xf>
    <xf numFmtId="0" fontId="6" fillId="2" borderId="3" xfId="0" applyFont="1" applyFill="1" applyBorder="1" applyAlignment="1" applyProtection="1">
      <alignment horizontal="right" vertical="center"/>
      <protection locked="0"/>
    </xf>
    <xf numFmtId="0" fontId="6" fillId="2" borderId="4" xfId="0" applyFont="1" applyFill="1" applyBorder="1" applyAlignment="1" applyProtection="1">
      <alignment horizontal="right" vertical="center"/>
      <protection locked="0"/>
    </xf>
    <xf numFmtId="0" fontId="6" fillId="2" borderId="5" xfId="0" applyFont="1" applyFill="1" applyBorder="1" applyAlignment="1" applyProtection="1">
      <alignment horizontal="right" vertical="center"/>
      <protection locked="0"/>
    </xf>
    <xf numFmtId="0" fontId="6" fillId="2" borderId="0" xfId="0" applyFont="1" applyFill="1" applyAlignment="1" applyProtection="1">
      <alignment horizontal="left" vertical="center"/>
      <protection hidden="1"/>
    </xf>
    <xf numFmtId="0" fontId="27" fillId="2" borderId="0" xfId="0" applyFont="1" applyFill="1" applyAlignment="1" applyProtection="1">
      <alignment horizontal="left" vertical="center"/>
      <protection hidden="1"/>
    </xf>
    <xf numFmtId="44" fontId="27" fillId="2" borderId="3" xfId="2" applyFont="1" applyFill="1" applyBorder="1" applyAlignment="1" applyProtection="1">
      <alignment horizontal="center"/>
      <protection hidden="1"/>
    </xf>
    <xf numFmtId="44" fontId="27" fillId="2" borderId="4" xfId="2" applyFont="1" applyFill="1" applyBorder="1" applyAlignment="1" applyProtection="1">
      <alignment horizontal="center"/>
      <protection hidden="1"/>
    </xf>
    <xf numFmtId="44" fontId="27" fillId="2" borderId="5" xfId="2" applyFont="1" applyFill="1" applyBorder="1" applyAlignment="1" applyProtection="1">
      <alignment horizontal="center"/>
      <protection hidden="1"/>
    </xf>
    <xf numFmtId="0" fontId="7" fillId="2" borderId="0" xfId="0" applyFont="1" applyFill="1" applyAlignment="1" applyProtection="1">
      <alignment horizontal="left" vertical="center"/>
      <protection hidden="1"/>
    </xf>
    <xf numFmtId="44" fontId="27" fillId="2" borderId="3" xfId="2" applyFont="1" applyFill="1" applyBorder="1" applyAlignment="1" applyProtection="1">
      <alignment horizontal="right" vertical="center"/>
      <protection hidden="1"/>
    </xf>
    <xf numFmtId="44" fontId="27" fillId="2" borderId="4" xfId="2" applyFont="1" applyFill="1" applyBorder="1" applyAlignment="1" applyProtection="1">
      <alignment horizontal="right" vertical="center"/>
      <protection hidden="1"/>
    </xf>
    <xf numFmtId="44" fontId="27" fillId="2" borderId="5" xfId="2" applyFont="1" applyFill="1" applyBorder="1" applyAlignment="1" applyProtection="1">
      <alignment horizontal="right" vertical="center"/>
      <protection hidden="1"/>
    </xf>
    <xf numFmtId="0" fontId="1" fillId="2" borderId="3" xfId="1" applyFill="1" applyBorder="1" applyAlignment="1" applyProtection="1">
      <alignment horizontal="center"/>
      <protection locked="0"/>
    </xf>
    <xf numFmtId="0" fontId="1" fillId="2" borderId="4" xfId="1" applyFill="1" applyBorder="1" applyAlignment="1" applyProtection="1">
      <alignment horizontal="center"/>
      <protection locked="0"/>
    </xf>
    <xf numFmtId="0" fontId="1" fillId="2" borderId="5" xfId="1" applyFill="1" applyBorder="1" applyAlignment="1" applyProtection="1">
      <alignment horizontal="center"/>
      <protection locked="0"/>
    </xf>
    <xf numFmtId="0" fontId="6" fillId="2" borderId="6" xfId="0" applyFont="1" applyFill="1" applyBorder="1" applyAlignment="1" applyProtection="1">
      <alignment horizontal="center"/>
      <protection locked="0"/>
    </xf>
    <xf numFmtId="0" fontId="6" fillId="2" borderId="7" xfId="0" applyFont="1" applyFill="1" applyBorder="1" applyAlignment="1" applyProtection="1">
      <alignment horizontal="center"/>
      <protection locked="0"/>
    </xf>
    <xf numFmtId="0" fontId="6" fillId="2" borderId="8" xfId="0" applyFont="1" applyFill="1" applyBorder="1" applyAlignment="1" applyProtection="1">
      <alignment horizontal="center"/>
      <protection locked="0"/>
    </xf>
    <xf numFmtId="0" fontId="31" fillId="2" borderId="6" xfId="4" applyFont="1" applyFill="1" applyBorder="1" applyAlignment="1" applyProtection="1">
      <alignment horizontal="center"/>
      <protection locked="0"/>
    </xf>
    <xf numFmtId="0" fontId="31" fillId="2" borderId="7" xfId="4" applyFont="1" applyFill="1" applyBorder="1" applyAlignment="1" applyProtection="1">
      <alignment horizontal="center"/>
      <protection locked="0"/>
    </xf>
    <xf numFmtId="0" fontId="31" fillId="2" borderId="8" xfId="4" applyFont="1" applyFill="1" applyBorder="1" applyAlignment="1" applyProtection="1">
      <alignment horizontal="center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1" fillId="2" borderId="3" xfId="1" applyFill="1" applyBorder="1" applyProtection="1">
      <protection locked="0"/>
    </xf>
    <xf numFmtId="0" fontId="1" fillId="2" borderId="4" xfId="1" applyFill="1" applyBorder="1" applyProtection="1">
      <protection locked="0"/>
    </xf>
    <xf numFmtId="0" fontId="1" fillId="2" borderId="5" xfId="1" applyFill="1" applyBorder="1" applyProtection="1">
      <protection locked="0"/>
    </xf>
    <xf numFmtId="169" fontId="38" fillId="0" borderId="0" xfId="0" applyNumberFormat="1" applyFont="1"/>
    <xf numFmtId="165" fontId="6" fillId="6" borderId="0" xfId="0" applyNumberFormat="1" applyFont="1" applyFill="1" applyProtection="1">
      <protection hidden="1"/>
    </xf>
  </cellXfs>
  <cellStyles count="6">
    <cellStyle name="Dobrá" xfId="3" builtinId="26"/>
    <cellStyle name="Hypertextové prepojenie" xfId="5" builtinId="8"/>
    <cellStyle name="Mena" xfId="2" builtinId="4"/>
    <cellStyle name="Normal" xfId="1" xr:uid="{FD174CBB-FDE6-47E0-9819-1BC5DA9F7530}"/>
    <cellStyle name="Normálna" xfId="0" builtinId="0"/>
    <cellStyle name="Vstup" xfId="4" builtinId="20"/>
  </cellStyles>
  <dxfs count="3">
    <dxf>
      <fill>
        <patternFill>
          <bgColor rgb="FFDDEEC5"/>
        </patternFill>
      </fill>
    </dxf>
    <dxf>
      <fill>
        <patternFill>
          <bgColor rgb="FFDDEEC5"/>
        </patternFill>
      </fill>
    </dxf>
    <dxf>
      <fill>
        <patternFill>
          <bgColor rgb="FFDDEEC5"/>
        </patternFill>
      </fill>
    </dxf>
  </dxfs>
  <tableStyles count="0" defaultTableStyle="TableStyleMedium9" defaultPivotStyle="PivotStyleLight16"/>
  <colors>
    <mruColors>
      <color rgb="FF8EC63E"/>
      <color rgb="FFF5002F"/>
      <color rgb="FFDDEEC5"/>
      <color rgb="FFFFC5D0"/>
      <color rgb="FFCC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AR$15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8</xdr:row>
          <xdr:rowOff>152400</xdr:rowOff>
        </xdr:from>
        <xdr:to>
          <xdr:col>17</xdr:col>
          <xdr:colOff>9525</xdr:colOff>
          <xdr:row>9</xdr:row>
          <xdr:rowOff>209550</xdr:rowOff>
        </xdr:to>
        <xdr:sp macro="" textlink="">
          <xdr:nvSpPr>
            <xdr:cNvPr id="3177" name="Group Box 105" hidden="1">
              <a:extLst>
                <a:ext uri="{63B3BB69-23CF-44E3-9099-C40C66FF867C}">
                  <a14:compatExt spid="_x0000_s3177"/>
                </a:ext>
                <a:ext uri="{FF2B5EF4-FFF2-40B4-BE49-F238E27FC236}">
                  <a16:creationId xmlns:a16="http://schemas.microsoft.com/office/drawing/2014/main" id="{00000000-0008-0000-0000-00006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8</xdr:row>
          <xdr:rowOff>161925</xdr:rowOff>
        </xdr:from>
        <xdr:to>
          <xdr:col>14</xdr:col>
          <xdr:colOff>171450</xdr:colOff>
          <xdr:row>9</xdr:row>
          <xdr:rowOff>190500</xdr:rowOff>
        </xdr:to>
        <xdr:sp macro="" textlink="">
          <xdr:nvSpPr>
            <xdr:cNvPr id="3178" name="Priestor_A" hidden="1">
              <a:extLst>
                <a:ext uri="{63B3BB69-23CF-44E3-9099-C40C66FF867C}">
                  <a14:compatExt spid="_x0000_s3178"/>
                </a:ext>
                <a:ext uri="{FF2B5EF4-FFF2-40B4-BE49-F238E27FC236}">
                  <a16:creationId xmlns:a16="http://schemas.microsoft.com/office/drawing/2014/main" id="{00000000-0008-0000-0000-00006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Áno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190500</xdr:colOff>
          <xdr:row>8</xdr:row>
          <xdr:rowOff>161925</xdr:rowOff>
        </xdr:from>
        <xdr:to>
          <xdr:col>16</xdr:col>
          <xdr:colOff>47625</xdr:colOff>
          <xdr:row>9</xdr:row>
          <xdr:rowOff>190500</xdr:rowOff>
        </xdr:to>
        <xdr:sp macro="" textlink="">
          <xdr:nvSpPr>
            <xdr:cNvPr id="3179" name="Priestor_N" hidden="1">
              <a:extLst>
                <a:ext uri="{63B3BB69-23CF-44E3-9099-C40C66FF867C}">
                  <a14:compatExt spid="_x0000_s3179"/>
                </a:ext>
                <a:ext uri="{FF2B5EF4-FFF2-40B4-BE49-F238E27FC236}">
                  <a16:creationId xmlns:a16="http://schemas.microsoft.com/office/drawing/2014/main" id="{00000000-0008-0000-0000-00006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sk-SK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59</xdr:row>
          <xdr:rowOff>9525</xdr:rowOff>
        </xdr:from>
        <xdr:to>
          <xdr:col>6</xdr:col>
          <xdr:colOff>219075</xdr:colOff>
          <xdr:row>60</xdr:row>
          <xdr:rowOff>133350</xdr:rowOff>
        </xdr:to>
        <xdr:sp macro="" textlink="">
          <xdr:nvSpPr>
            <xdr:cNvPr id="3232" name="Button 160" hidden="1">
              <a:extLst>
                <a:ext uri="{63B3BB69-23CF-44E3-9099-C40C66FF867C}">
                  <a14:compatExt spid="_x0000_s3232"/>
                </a:ext>
                <a:ext uri="{FF2B5EF4-FFF2-40B4-BE49-F238E27FC236}">
                  <a16:creationId xmlns:a16="http://schemas.microsoft.com/office/drawing/2014/main" id="{00000000-0008-0000-0000-0000A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k-SK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Vymaž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25</xdr:row>
          <xdr:rowOff>0</xdr:rowOff>
        </xdr:from>
        <xdr:to>
          <xdr:col>6</xdr:col>
          <xdr:colOff>152400</xdr:colOff>
          <xdr:row>26</xdr:row>
          <xdr:rowOff>133350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k-SK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Vymaž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ZORY\VzoryUP\4xx_Majetok\03_SR_Bytove_domy\07_Vypoctove_programy\Vypocet_422_platny_od_2021-04-01_v4.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taznik"/>
      <sheetName val="Vypocty"/>
      <sheetName val="Ponuka"/>
      <sheetName val="Zmluva"/>
      <sheetName val="SPS"/>
      <sheetName val="docs"/>
    </sheetNames>
    <sheetDataSet>
      <sheetData sheetId="0"/>
      <sheetData sheetId="1">
        <row r="20">
          <cell r="E20" t="str">
            <v>plochá</v>
          </cell>
        </row>
        <row r="21">
          <cell r="E21" t="str">
            <v>sedlová</v>
          </cell>
        </row>
        <row r="23">
          <cell r="E23" t="str">
            <v>liaty betón</v>
          </cell>
        </row>
        <row r="24">
          <cell r="E24" t="str">
            <v>panel</v>
          </cell>
        </row>
        <row r="25">
          <cell r="E25" t="str">
            <v>tehla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aktualnacenabytu.sk/predatbyt/kalkulacka" TargetMode="External"/><Relationship Id="rId6" Type="http://schemas.openxmlformats.org/officeDocument/2006/relationships/comments" Target="../comments2.xml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BZ297"/>
  <sheetViews>
    <sheetView tabSelected="1" zoomScaleNormal="100" workbookViewId="0">
      <selection activeCell="F3" sqref="F3:W3"/>
    </sheetView>
  </sheetViews>
  <sheetFormatPr defaultColWidth="9.140625" defaultRowHeight="12.75" x14ac:dyDescent="0.2"/>
  <cols>
    <col min="1" max="23" width="3.7109375" style="3" customWidth="1"/>
    <col min="24" max="24" width="3.28515625" style="3" customWidth="1"/>
    <col min="25" max="25" width="9.140625" style="12" hidden="1" customWidth="1"/>
    <col min="26" max="26" width="65.28515625" style="3" hidden="1" customWidth="1"/>
    <col min="27" max="28" width="7.7109375" style="3" hidden="1" customWidth="1"/>
    <col min="29" max="29" width="5.5703125" style="3" hidden="1" customWidth="1"/>
    <col min="30" max="30" width="60.28515625" style="3" hidden="1" customWidth="1"/>
    <col min="31" max="31" width="8.28515625" style="13" hidden="1" customWidth="1"/>
    <col min="32" max="38" width="7.5703125" style="13" hidden="1" customWidth="1"/>
    <col min="39" max="39" width="7.5703125" style="3" hidden="1" customWidth="1"/>
    <col min="40" max="40" width="13.28515625" style="3" hidden="1" customWidth="1"/>
    <col min="41" max="41" width="4.42578125" style="3" hidden="1" customWidth="1"/>
    <col min="42" max="42" width="14.85546875" style="3" hidden="1" customWidth="1"/>
    <col min="43" max="43" width="16.5703125" style="3" hidden="1" customWidth="1"/>
    <col min="44" max="46" width="9.140625" style="3" hidden="1" customWidth="1"/>
    <col min="47" max="47" width="10.140625" style="3" hidden="1" customWidth="1"/>
    <col min="48" max="78" width="9.140625" style="3" hidden="1" customWidth="1"/>
    <col min="79" max="87" width="9.140625" style="3"/>
    <col min="88" max="89" width="12" style="3" bestFit="1" customWidth="1"/>
    <col min="90" max="16384" width="9.140625" style="3"/>
  </cols>
  <sheetData>
    <row r="1" spans="1:57" ht="18" customHeight="1" x14ac:dyDescent="0.25">
      <c r="A1" s="170" t="s">
        <v>2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Z1" s="4"/>
      <c r="AA1" s="4"/>
      <c r="AB1" s="4"/>
      <c r="AC1" s="102" t="s">
        <v>39</v>
      </c>
      <c r="AD1" s="103" t="s">
        <v>40</v>
      </c>
      <c r="AE1" s="104" t="s">
        <v>41</v>
      </c>
      <c r="AF1" s="105"/>
      <c r="AG1" s="105"/>
      <c r="AH1" s="105"/>
      <c r="AI1" s="105"/>
      <c r="AJ1" s="105"/>
      <c r="AK1" s="105"/>
      <c r="AL1" s="105"/>
      <c r="AM1" s="105"/>
      <c r="AO1" s="1"/>
      <c r="AP1" s="5"/>
      <c r="AQ1" s="5"/>
      <c r="AR1" s="5"/>
      <c r="AS1" s="5"/>
      <c r="AT1" s="5"/>
      <c r="AU1" s="5"/>
      <c r="AV1" s="74" t="s">
        <v>358</v>
      </c>
      <c r="AW1" s="50"/>
      <c r="AX1" s="50"/>
      <c r="AY1" s="50"/>
      <c r="AZ1" s="50"/>
      <c r="BA1" s="50"/>
      <c r="BB1" s="50"/>
      <c r="BC1" s="50"/>
      <c r="BD1" s="50"/>
      <c r="BE1" s="50"/>
    </row>
    <row r="2" spans="1:57" ht="13.15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Z2" s="2"/>
      <c r="AA2" s="2"/>
      <c r="AB2" s="2"/>
      <c r="AC2" s="87"/>
      <c r="AD2" s="88"/>
      <c r="AE2" s="89"/>
      <c r="AF2" s="90">
        <v>10</v>
      </c>
      <c r="AG2" s="90">
        <v>20</v>
      </c>
      <c r="AH2" s="90">
        <v>30</v>
      </c>
      <c r="AI2" s="90">
        <v>40</v>
      </c>
      <c r="AJ2" s="90">
        <v>50</v>
      </c>
      <c r="AK2" s="90">
        <v>60</v>
      </c>
      <c r="AL2" s="90">
        <v>70</v>
      </c>
      <c r="AM2" s="90">
        <v>80</v>
      </c>
      <c r="AO2" s="1"/>
      <c r="AP2" s="9"/>
      <c r="AQ2" s="9"/>
      <c r="AR2" s="9"/>
      <c r="AS2" s="9"/>
      <c r="AT2" s="9"/>
      <c r="AU2" s="9"/>
      <c r="AV2" s="9"/>
    </row>
    <row r="3" spans="1:57" ht="12.75" customHeight="1" x14ac:dyDescent="0.25">
      <c r="A3" s="72" t="s">
        <v>40</v>
      </c>
      <c r="B3" s="20"/>
      <c r="C3" s="20"/>
      <c r="D3" s="20"/>
      <c r="E3" s="14"/>
      <c r="F3" s="138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40"/>
      <c r="X3" s="21"/>
      <c r="Y3" s="107">
        <v>1100</v>
      </c>
      <c r="Z3" s="107" t="s">
        <v>282</v>
      </c>
      <c r="AA3" s="107">
        <v>110</v>
      </c>
      <c r="AC3" s="97">
        <v>1110</v>
      </c>
      <c r="AD3" s="98" t="s">
        <v>361</v>
      </c>
      <c r="AE3" s="101"/>
      <c r="AF3" s="100">
        <v>10</v>
      </c>
      <c r="AG3" s="100">
        <v>20</v>
      </c>
      <c r="AH3" s="100">
        <v>30</v>
      </c>
      <c r="AI3" s="100">
        <v>40</v>
      </c>
      <c r="AJ3" s="100">
        <v>50</v>
      </c>
      <c r="AK3" s="100">
        <v>60</v>
      </c>
      <c r="AL3" s="100">
        <v>70</v>
      </c>
      <c r="AM3" s="100">
        <v>80</v>
      </c>
      <c r="AO3" s="1"/>
      <c r="AP3" s="23" t="e">
        <f>MATCH(F5,AD3:AD283,0)</f>
        <v>#N/A</v>
      </c>
      <c r="AQ3" s="24">
        <f>8-COUNTBLANK(AQ4:AQ11)</f>
        <v>2</v>
      </c>
      <c r="AR3" s="9"/>
      <c r="AS3" s="9"/>
      <c r="AT3" s="9"/>
      <c r="AU3" s="9"/>
    </row>
    <row r="4" spans="1:57" ht="12.75" hidden="1" customHeight="1" thickBot="1" x14ac:dyDescent="0.3">
      <c r="A4" s="14"/>
      <c r="B4" s="14"/>
      <c r="C4" s="14"/>
      <c r="D4" s="14"/>
      <c r="E4" s="22" t="s">
        <v>285</v>
      </c>
      <c r="F4" s="138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40"/>
      <c r="X4" s="14"/>
      <c r="Y4" s="107">
        <v>1110</v>
      </c>
      <c r="Z4" s="108" t="s">
        <v>361</v>
      </c>
      <c r="AA4" s="108">
        <v>111</v>
      </c>
      <c r="AB4" s="13"/>
      <c r="AC4" s="91">
        <v>61</v>
      </c>
      <c r="AD4" s="92" t="s">
        <v>42</v>
      </c>
      <c r="AE4" s="93">
        <v>353.29</v>
      </c>
      <c r="AF4" s="94">
        <v>378.97</v>
      </c>
      <c r="AG4" s="94" t="s">
        <v>18</v>
      </c>
      <c r="AH4" s="94" t="s">
        <v>18</v>
      </c>
      <c r="AI4" s="94" t="s">
        <v>18</v>
      </c>
      <c r="AJ4" s="94" t="s">
        <v>18</v>
      </c>
      <c r="AK4" s="94" t="s">
        <v>18</v>
      </c>
      <c r="AL4" s="94" t="s">
        <v>18</v>
      </c>
      <c r="AM4" s="94">
        <v>327.60000000000002</v>
      </c>
      <c r="AO4" s="51"/>
      <c r="AP4" s="25" t="s">
        <v>287</v>
      </c>
      <c r="AQ4" s="26" t="s">
        <v>287</v>
      </c>
      <c r="AR4" s="31">
        <v>1</v>
      </c>
      <c r="AS4" s="28">
        <v>1.25</v>
      </c>
      <c r="AT4" s="9"/>
      <c r="AU4" s="42" t="s">
        <v>309</v>
      </c>
      <c r="AV4" s="109">
        <v>111</v>
      </c>
      <c r="AW4" s="109">
        <v>112</v>
      </c>
      <c r="AX4" s="109">
        <v>113</v>
      </c>
      <c r="AY4" s="109">
        <v>121</v>
      </c>
      <c r="AZ4" s="109">
        <v>122</v>
      </c>
      <c r="BA4" s="109">
        <v>123</v>
      </c>
      <c r="BB4" s="109">
        <v>124</v>
      </c>
      <c r="BC4" s="109">
        <v>125</v>
      </c>
      <c r="BD4" s="109">
        <v>126</v>
      </c>
      <c r="BE4" s="109">
        <v>127</v>
      </c>
    </row>
    <row r="5" spans="1:57" ht="12.75" hidden="1" customHeight="1" thickTop="1" x14ac:dyDescent="0.25">
      <c r="A5" s="14"/>
      <c r="B5" s="14"/>
      <c r="C5" s="14"/>
      <c r="D5" s="14"/>
      <c r="E5" s="22" t="s">
        <v>286</v>
      </c>
      <c r="F5" s="144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6"/>
      <c r="X5" s="14"/>
      <c r="Y5" s="107">
        <v>1121</v>
      </c>
      <c r="Z5" s="108" t="s">
        <v>362</v>
      </c>
      <c r="AA5" s="108">
        <v>112</v>
      </c>
      <c r="AB5" s="13"/>
      <c r="AC5" s="91">
        <v>62</v>
      </c>
      <c r="AD5" s="92" t="s">
        <v>43</v>
      </c>
      <c r="AE5" s="93">
        <v>332.34</v>
      </c>
      <c r="AF5" s="94">
        <v>349.5</v>
      </c>
      <c r="AG5" s="94" t="s">
        <v>18</v>
      </c>
      <c r="AH5" s="94" t="s">
        <v>18</v>
      </c>
      <c r="AI5" s="94" t="s">
        <v>18</v>
      </c>
      <c r="AJ5" s="94" t="s">
        <v>18</v>
      </c>
      <c r="AK5" s="94" t="s">
        <v>18</v>
      </c>
      <c r="AL5" s="94" t="s">
        <v>18</v>
      </c>
      <c r="AM5" s="94">
        <v>315.16000000000003</v>
      </c>
      <c r="AO5" s="51"/>
      <c r="AP5" s="25" t="s">
        <v>293</v>
      </c>
      <c r="AQ5" s="26" t="s">
        <v>289</v>
      </c>
      <c r="AR5" s="32">
        <v>2</v>
      </c>
      <c r="AS5" s="28">
        <v>1.25</v>
      </c>
      <c r="AT5" s="9"/>
      <c r="AU5" s="110">
        <v>2025</v>
      </c>
      <c r="AV5" s="57">
        <v>1</v>
      </c>
      <c r="AW5" s="57">
        <v>1</v>
      </c>
      <c r="AX5" s="57">
        <v>1</v>
      </c>
      <c r="AY5" s="57">
        <v>1</v>
      </c>
      <c r="AZ5" s="57">
        <v>1</v>
      </c>
      <c r="BA5" s="57">
        <v>1</v>
      </c>
      <c r="BB5" s="57">
        <v>1</v>
      </c>
      <c r="BC5" s="57">
        <v>1</v>
      </c>
      <c r="BD5" s="57">
        <v>1</v>
      </c>
      <c r="BE5" s="57">
        <v>1</v>
      </c>
    </row>
    <row r="6" spans="1:57" ht="12.75" hidden="1" customHeight="1" x14ac:dyDescent="0.25">
      <c r="A6" s="14"/>
      <c r="B6" s="14"/>
      <c r="C6" s="14"/>
      <c r="D6" s="14"/>
      <c r="E6" s="22" t="s">
        <v>303</v>
      </c>
      <c r="F6" s="141"/>
      <c r="G6" s="142"/>
      <c r="H6" s="142"/>
      <c r="I6" s="142"/>
      <c r="J6" s="142"/>
      <c r="K6" s="142"/>
      <c r="L6" s="142"/>
      <c r="M6" s="143"/>
      <c r="N6" s="21"/>
      <c r="O6" s="21"/>
      <c r="P6" s="21"/>
      <c r="Q6" s="21"/>
      <c r="R6" s="21"/>
      <c r="S6" s="21"/>
      <c r="T6" s="21"/>
      <c r="U6" s="21"/>
      <c r="V6" s="21"/>
      <c r="W6" s="21"/>
      <c r="X6" s="14"/>
      <c r="Y6" s="107">
        <v>1122</v>
      </c>
      <c r="Z6" s="108" t="s">
        <v>363</v>
      </c>
      <c r="AA6" s="108">
        <v>112</v>
      </c>
      <c r="AB6" s="13"/>
      <c r="AC6" s="91">
        <v>63</v>
      </c>
      <c r="AD6" s="92" t="s">
        <v>44</v>
      </c>
      <c r="AE6" s="93">
        <v>354.88</v>
      </c>
      <c r="AF6" s="94">
        <v>354.88</v>
      </c>
      <c r="AG6" s="94" t="s">
        <v>18</v>
      </c>
      <c r="AH6" s="94" t="s">
        <v>18</v>
      </c>
      <c r="AI6" s="94" t="s">
        <v>18</v>
      </c>
      <c r="AJ6" s="94" t="s">
        <v>18</v>
      </c>
      <c r="AK6" s="94" t="s">
        <v>18</v>
      </c>
      <c r="AL6" s="94" t="s">
        <v>18</v>
      </c>
      <c r="AM6" s="94" t="s">
        <v>18</v>
      </c>
      <c r="AO6" s="51"/>
      <c r="AP6" s="25" t="s">
        <v>292</v>
      </c>
      <c r="AQ6" s="26"/>
      <c r="AR6" s="32">
        <v>3</v>
      </c>
      <c r="AS6" s="28">
        <v>1.25</v>
      </c>
      <c r="AT6" s="9"/>
      <c r="AU6" s="110">
        <v>2024</v>
      </c>
      <c r="AV6" s="57">
        <v>1</v>
      </c>
      <c r="AW6" s="57">
        <v>1</v>
      </c>
      <c r="AX6" s="57">
        <v>1</v>
      </c>
      <c r="AY6" s="57">
        <v>1</v>
      </c>
      <c r="AZ6" s="57">
        <v>1</v>
      </c>
      <c r="BA6" s="57">
        <v>1</v>
      </c>
      <c r="BB6" s="57">
        <v>1</v>
      </c>
      <c r="BC6" s="57">
        <v>1</v>
      </c>
      <c r="BD6" s="57">
        <v>1</v>
      </c>
      <c r="BE6" s="57">
        <v>1</v>
      </c>
    </row>
    <row r="7" spans="1:57" ht="12.75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07">
        <v>1130</v>
      </c>
      <c r="Z7" s="107" t="s">
        <v>71</v>
      </c>
      <c r="AA7" s="107">
        <v>113</v>
      </c>
      <c r="AC7" s="91">
        <v>64</v>
      </c>
      <c r="AD7" s="92" t="s">
        <v>45</v>
      </c>
      <c r="AE7" s="93">
        <v>368.34</v>
      </c>
      <c r="AF7" s="94">
        <v>368.34</v>
      </c>
      <c r="AG7" s="94" t="s">
        <v>18</v>
      </c>
      <c r="AH7" s="94" t="s">
        <v>18</v>
      </c>
      <c r="AI7" s="94" t="s">
        <v>18</v>
      </c>
      <c r="AJ7" s="94" t="s">
        <v>18</v>
      </c>
      <c r="AK7" s="94" t="s">
        <v>18</v>
      </c>
      <c r="AL7" s="94" t="s">
        <v>18</v>
      </c>
      <c r="AM7" s="94" t="s">
        <v>18</v>
      </c>
      <c r="AO7" s="51"/>
      <c r="AP7" s="25" t="s">
        <v>294</v>
      </c>
      <c r="AQ7" s="26"/>
      <c r="AR7" s="32">
        <v>4</v>
      </c>
      <c r="AS7" s="28">
        <v>1.25</v>
      </c>
      <c r="AT7" s="9"/>
      <c r="AU7" s="110">
        <v>2023</v>
      </c>
      <c r="AV7" s="57">
        <v>1.0276187912012127</v>
      </c>
      <c r="AW7" s="57">
        <v>1.0285011403926176</v>
      </c>
      <c r="AX7" s="57">
        <v>1.0275892384541114</v>
      </c>
      <c r="AY7" s="57">
        <v>1.0285423534736453</v>
      </c>
      <c r="AZ7" s="57">
        <v>1.0264702675840749</v>
      </c>
      <c r="BA7" s="57">
        <v>1.0281364285907013</v>
      </c>
      <c r="BB7" s="57">
        <v>1.0271748922071382</v>
      </c>
      <c r="BC7" s="57">
        <v>1.0273237548297964</v>
      </c>
      <c r="BD7" s="57">
        <v>1.0291508680674359</v>
      </c>
      <c r="BE7" s="57">
        <v>1.0265411151536832</v>
      </c>
    </row>
    <row r="8" spans="1:57" ht="12.75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07">
        <v>1211</v>
      </c>
      <c r="Z8" s="107" t="s">
        <v>82</v>
      </c>
      <c r="AA8" s="107">
        <v>121</v>
      </c>
      <c r="AC8" s="91">
        <v>65</v>
      </c>
      <c r="AD8" s="92" t="s">
        <v>46</v>
      </c>
      <c r="AE8" s="93">
        <v>354.55</v>
      </c>
      <c r="AF8" s="94">
        <v>354.55</v>
      </c>
      <c r="AG8" s="94" t="s">
        <v>18</v>
      </c>
      <c r="AH8" s="94" t="s">
        <v>18</v>
      </c>
      <c r="AI8" s="94" t="s">
        <v>18</v>
      </c>
      <c r="AJ8" s="94" t="s">
        <v>18</v>
      </c>
      <c r="AK8" s="94" t="s">
        <v>18</v>
      </c>
      <c r="AL8" s="94" t="s">
        <v>18</v>
      </c>
      <c r="AM8" s="94" t="s">
        <v>18</v>
      </c>
      <c r="AO8" s="51"/>
      <c r="AP8" s="25" t="s">
        <v>291</v>
      </c>
      <c r="AQ8" s="26"/>
      <c r="AR8" s="32">
        <v>5</v>
      </c>
      <c r="AS8" s="28">
        <v>1.25</v>
      </c>
      <c r="AT8" s="9"/>
      <c r="AU8" s="110">
        <v>2022</v>
      </c>
      <c r="AV8" s="57">
        <v>1.1030778954917428</v>
      </c>
      <c r="AW8" s="57">
        <v>1.105652387081538</v>
      </c>
      <c r="AX8" s="57">
        <v>1.1017149431604971</v>
      </c>
      <c r="AY8" s="57">
        <v>1.1032469387296859</v>
      </c>
      <c r="AZ8" s="57">
        <v>1.1021439049091311</v>
      </c>
      <c r="BA8" s="57">
        <v>1.101728453261507</v>
      </c>
      <c r="BB8" s="57">
        <v>1.1008616719493935</v>
      </c>
      <c r="BC8" s="57">
        <v>1.10133541417499</v>
      </c>
      <c r="BD8" s="57">
        <v>1.1051138129310774</v>
      </c>
      <c r="BE8" s="57">
        <v>1.1024274888538945</v>
      </c>
    </row>
    <row r="9" spans="1:57" ht="15" x14ac:dyDescent="0.25">
      <c r="A9" s="72" t="s">
        <v>3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07">
        <v>1212</v>
      </c>
      <c r="Z9" s="107" t="s">
        <v>89</v>
      </c>
      <c r="AA9" s="107">
        <v>121</v>
      </c>
      <c r="AC9" s="91">
        <v>66</v>
      </c>
      <c r="AD9" s="92" t="s">
        <v>47</v>
      </c>
      <c r="AE9" s="93">
        <v>378.36</v>
      </c>
      <c r="AF9" s="94">
        <v>378.36</v>
      </c>
      <c r="AG9" s="94" t="s">
        <v>18</v>
      </c>
      <c r="AH9" s="94" t="s">
        <v>18</v>
      </c>
      <c r="AI9" s="94" t="s">
        <v>18</v>
      </c>
      <c r="AJ9" s="94" t="s">
        <v>18</v>
      </c>
      <c r="AK9" s="94" t="s">
        <v>18</v>
      </c>
      <c r="AL9" s="94" t="s">
        <v>18</v>
      </c>
      <c r="AM9" s="94" t="s">
        <v>18</v>
      </c>
      <c r="AO9" s="51"/>
      <c r="AP9" s="25" t="s">
        <v>290</v>
      </c>
      <c r="AQ9" s="26"/>
      <c r="AR9" s="32">
        <v>6</v>
      </c>
      <c r="AS9" s="28">
        <v>1.25</v>
      </c>
      <c r="AT9" s="9"/>
      <c r="AU9" s="110">
        <v>2021</v>
      </c>
      <c r="AV9" s="57">
        <v>1.3456140514914869</v>
      </c>
      <c r="AW9" s="57">
        <v>1.3501140514914869</v>
      </c>
      <c r="AX9" s="57">
        <v>1.3451140514914868</v>
      </c>
      <c r="AY9" s="57">
        <v>1.3421140514914869</v>
      </c>
      <c r="AZ9" s="57">
        <v>1.3446140514914871</v>
      </c>
      <c r="BA9" s="57">
        <v>1.3466140514914868</v>
      </c>
      <c r="BB9" s="57">
        <v>1.3516140514914869</v>
      </c>
      <c r="BC9" s="57">
        <v>1.3481140514914869</v>
      </c>
      <c r="BD9" s="57">
        <v>1.3481140514914869</v>
      </c>
      <c r="BE9" s="57">
        <v>1.343114051491487</v>
      </c>
    </row>
    <row r="10" spans="1:57" ht="20.25" customHeight="1" x14ac:dyDescent="0.25">
      <c r="A10" s="14"/>
      <c r="B10" s="55" t="s">
        <v>16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07">
        <v>1220</v>
      </c>
      <c r="Z10" s="107" t="s">
        <v>93</v>
      </c>
      <c r="AA10" s="107">
        <v>122</v>
      </c>
      <c r="AC10" s="91">
        <v>67</v>
      </c>
      <c r="AD10" s="92" t="s">
        <v>48</v>
      </c>
      <c r="AE10" s="93">
        <v>397.43</v>
      </c>
      <c r="AF10" s="94">
        <v>397.43</v>
      </c>
      <c r="AG10" s="94" t="s">
        <v>18</v>
      </c>
      <c r="AH10" s="94" t="s">
        <v>18</v>
      </c>
      <c r="AI10" s="94" t="s">
        <v>18</v>
      </c>
      <c r="AJ10" s="94" t="s">
        <v>18</v>
      </c>
      <c r="AK10" s="94" t="s">
        <v>18</v>
      </c>
      <c r="AL10" s="94" t="s">
        <v>18</v>
      </c>
      <c r="AM10" s="94" t="s">
        <v>18</v>
      </c>
      <c r="AO10" s="51"/>
      <c r="AP10" s="25" t="s">
        <v>288</v>
      </c>
      <c r="AQ10" s="26"/>
      <c r="AR10" s="32">
        <v>7</v>
      </c>
      <c r="AS10" s="28">
        <f>5/3</f>
        <v>1.6666666666666667</v>
      </c>
      <c r="AT10" s="9"/>
      <c r="AU10" s="110">
        <v>2020</v>
      </c>
      <c r="AV10" s="57">
        <v>1.4397076338443566</v>
      </c>
      <c r="AW10" s="57">
        <v>1.4608513885335916</v>
      </c>
      <c r="AX10" s="57">
        <v>1.4548786708296748</v>
      </c>
      <c r="AY10" s="57">
        <v>1.4468672974896126</v>
      </c>
      <c r="AZ10" s="57">
        <v>1.4471536968219714</v>
      </c>
      <c r="BA10" s="57">
        <v>1.4520996421964598</v>
      </c>
      <c r="BB10" s="57">
        <v>1.4588267584178536</v>
      </c>
      <c r="BC10" s="57">
        <v>1.4514702495576253</v>
      </c>
      <c r="BD10" s="57">
        <v>1.4523314466439718</v>
      </c>
      <c r="BE10" s="57">
        <v>1.444976946605895</v>
      </c>
    </row>
    <row r="11" spans="1:57" ht="12.75" hidden="1" customHeight="1" x14ac:dyDescent="0.25">
      <c r="A11" s="14"/>
      <c r="B11" s="21" t="s">
        <v>17</v>
      </c>
      <c r="C11" s="14"/>
      <c r="D11" s="14"/>
      <c r="E11" s="14"/>
      <c r="F11" s="14"/>
      <c r="G11" s="14"/>
      <c r="H11" s="14"/>
      <c r="I11" s="52"/>
      <c r="J11" s="52"/>
      <c r="K11" s="52"/>
      <c r="L11" s="52"/>
      <c r="M11" s="52"/>
      <c r="N11" s="52"/>
      <c r="O11" s="174"/>
      <c r="P11" s="175"/>
      <c r="Q11" s="176"/>
      <c r="R11" s="21" t="s">
        <v>0</v>
      </c>
      <c r="S11" s="14"/>
      <c r="T11" s="14"/>
      <c r="U11" s="14"/>
      <c r="V11" s="14"/>
      <c r="W11" s="14"/>
      <c r="X11" s="14"/>
      <c r="Y11" s="107">
        <v>1230</v>
      </c>
      <c r="Z11" s="107" t="s">
        <v>101</v>
      </c>
      <c r="AA11" s="107">
        <v>123</v>
      </c>
      <c r="AC11" s="91">
        <v>69</v>
      </c>
      <c r="AD11" s="92" t="s">
        <v>49</v>
      </c>
      <c r="AE11" s="93">
        <v>354.84</v>
      </c>
      <c r="AF11" s="94">
        <v>354.84</v>
      </c>
      <c r="AG11" s="94" t="s">
        <v>18</v>
      </c>
      <c r="AH11" s="94" t="s">
        <v>18</v>
      </c>
      <c r="AI11" s="94" t="s">
        <v>18</v>
      </c>
      <c r="AJ11" s="94" t="s">
        <v>18</v>
      </c>
      <c r="AK11" s="94" t="s">
        <v>18</v>
      </c>
      <c r="AL11" s="94" t="s">
        <v>18</v>
      </c>
      <c r="AM11" s="94" t="s">
        <v>18</v>
      </c>
      <c r="AO11" s="51"/>
      <c r="AP11" s="25" t="s">
        <v>289</v>
      </c>
      <c r="AQ11" s="26"/>
      <c r="AR11" s="30">
        <v>8</v>
      </c>
      <c r="AS11" s="28">
        <v>2</v>
      </c>
      <c r="AT11" s="9"/>
      <c r="AU11" s="110">
        <v>2019</v>
      </c>
      <c r="AV11" s="57">
        <v>1.4512164009002608</v>
      </c>
      <c r="AW11" s="57">
        <v>1.4772705127155152</v>
      </c>
      <c r="AX11" s="57">
        <v>1.4710173761806882</v>
      </c>
      <c r="AY11" s="57">
        <v>1.460358420987971</v>
      </c>
      <c r="AZ11" s="57">
        <v>1.461404440097164</v>
      </c>
      <c r="BA11" s="57">
        <v>1.4676519244281399</v>
      </c>
      <c r="BB11" s="57">
        <v>1.4763701947084531</v>
      </c>
      <c r="BC11" s="57">
        <v>1.4700935601330833</v>
      </c>
      <c r="BD11" s="57">
        <v>1.4692648276539462</v>
      </c>
      <c r="BE11" s="57">
        <v>1.4598001620222978</v>
      </c>
    </row>
    <row r="12" spans="1:57" ht="12.75" hidden="1" customHeight="1" x14ac:dyDescent="0.25">
      <c r="A12" s="14"/>
      <c r="B12" s="17"/>
      <c r="C12" s="17"/>
      <c r="D12" s="17"/>
      <c r="E12" s="17"/>
      <c r="F12" s="14"/>
      <c r="G12" s="14"/>
      <c r="H12" s="14"/>
      <c r="I12" s="14"/>
      <c r="J12" s="14"/>
      <c r="K12" s="14"/>
      <c r="L12" s="14"/>
      <c r="M12" s="17"/>
      <c r="N12" s="17"/>
      <c r="O12" s="17"/>
      <c r="P12" s="14"/>
      <c r="Q12" s="14"/>
      <c r="R12" s="14"/>
      <c r="S12" s="14"/>
      <c r="T12" s="14"/>
      <c r="U12" s="14"/>
      <c r="V12" s="14"/>
      <c r="W12" s="14"/>
      <c r="X12" s="14"/>
      <c r="Y12" s="107">
        <v>1241</v>
      </c>
      <c r="Z12" s="108" t="s">
        <v>284</v>
      </c>
      <c r="AA12" s="108">
        <v>124</v>
      </c>
      <c r="AB12" s="13"/>
      <c r="AC12" s="97">
        <v>1121</v>
      </c>
      <c r="AD12" s="98" t="s">
        <v>362</v>
      </c>
      <c r="AE12" s="101" t="s">
        <v>18</v>
      </c>
      <c r="AF12" s="100" t="s">
        <v>18</v>
      </c>
      <c r="AG12" s="100" t="s">
        <v>18</v>
      </c>
      <c r="AH12" s="100" t="s">
        <v>18</v>
      </c>
      <c r="AI12" s="100" t="s">
        <v>18</v>
      </c>
      <c r="AJ12" s="100" t="s">
        <v>18</v>
      </c>
      <c r="AK12" s="100" t="s">
        <v>18</v>
      </c>
      <c r="AL12" s="100" t="s">
        <v>18</v>
      </c>
      <c r="AM12" s="100" t="s">
        <v>18</v>
      </c>
      <c r="AO12" s="53"/>
      <c r="AP12" s="9"/>
      <c r="AQ12" s="9"/>
      <c r="AR12" s="9"/>
      <c r="AS12" s="9"/>
      <c r="AT12" s="9"/>
      <c r="AU12" s="110">
        <v>2018</v>
      </c>
      <c r="AV12" s="57">
        <v>1.4939097400171106</v>
      </c>
      <c r="AW12" s="57">
        <v>1.5256222057051405</v>
      </c>
      <c r="AX12" s="57">
        <v>1.5190377674753375</v>
      </c>
      <c r="AY12" s="57">
        <v>1.508420712313171</v>
      </c>
      <c r="AZ12" s="57">
        <v>1.5067641416461837</v>
      </c>
      <c r="BA12" s="57">
        <v>1.5152752847845412</v>
      </c>
      <c r="BB12" s="57">
        <v>1.5227244663764139</v>
      </c>
      <c r="BC12" s="57">
        <v>1.5151547190471777</v>
      </c>
      <c r="BD12" s="57">
        <v>1.5178695550953472</v>
      </c>
      <c r="BE12" s="57">
        <v>1.5042053892572682</v>
      </c>
    </row>
    <row r="13" spans="1:57" hidden="1" x14ac:dyDescent="0.2">
      <c r="A13" s="14"/>
      <c r="B13" s="18" t="s">
        <v>20</v>
      </c>
      <c r="C13" s="17"/>
      <c r="D13" s="17"/>
      <c r="E13" s="17"/>
      <c r="F13" s="14"/>
      <c r="G13" s="14"/>
      <c r="H13" s="14"/>
      <c r="I13" s="14"/>
      <c r="J13" s="14"/>
      <c r="K13" s="14"/>
      <c r="L13" s="14"/>
      <c r="M13" s="17"/>
      <c r="N13" s="17"/>
      <c r="O13" s="17"/>
      <c r="P13" s="14"/>
      <c r="Q13" s="14"/>
      <c r="R13" s="14"/>
      <c r="S13" s="14"/>
      <c r="T13" s="14"/>
      <c r="U13" s="14"/>
      <c r="V13" s="14"/>
      <c r="W13" s="14"/>
      <c r="X13" s="14"/>
      <c r="Y13" s="107">
        <v>1242</v>
      </c>
      <c r="Z13" s="107" t="s">
        <v>130</v>
      </c>
      <c r="AA13" s="107">
        <v>124</v>
      </c>
      <c r="AC13" s="91">
        <v>71</v>
      </c>
      <c r="AD13" s="92" t="s">
        <v>295</v>
      </c>
      <c r="AE13" s="92">
        <v>358.48</v>
      </c>
      <c r="AF13" s="94">
        <v>387.27</v>
      </c>
      <c r="AG13" s="94" t="s">
        <v>18</v>
      </c>
      <c r="AH13" s="94" t="s">
        <v>18</v>
      </c>
      <c r="AI13" s="94" t="s">
        <v>18</v>
      </c>
      <c r="AJ13" s="94" t="s">
        <v>18</v>
      </c>
      <c r="AK13" s="94" t="s">
        <v>18</v>
      </c>
      <c r="AL13" s="94" t="s">
        <v>18</v>
      </c>
      <c r="AM13" s="94">
        <v>329.7</v>
      </c>
      <c r="AO13" s="1"/>
      <c r="AP13" s="9"/>
      <c r="AQ13" s="9"/>
      <c r="AR13" s="9"/>
      <c r="AS13" s="9"/>
      <c r="AT13" s="9"/>
      <c r="AU13" s="110">
        <v>2017</v>
      </c>
      <c r="AV13" s="57">
        <v>1.5620196713390158</v>
      </c>
      <c r="AW13" s="57">
        <v>1.597128637582254</v>
      </c>
      <c r="AX13" s="205">
        <v>1.591135457243001</v>
      </c>
      <c r="AY13" s="57">
        <v>1.580703192954346</v>
      </c>
      <c r="AZ13" s="205">
        <v>1.5782186008894099</v>
      </c>
      <c r="BA13" s="205">
        <v>1.5887582526100315</v>
      </c>
      <c r="BB13" s="205">
        <v>1.5923167412885735</v>
      </c>
      <c r="BC13" s="205">
        <v>1.5850623413820644</v>
      </c>
      <c r="BD13" s="205">
        <v>1.5921088616064321</v>
      </c>
      <c r="BE13" s="205">
        <v>1.5753185075918335</v>
      </c>
    </row>
    <row r="14" spans="1:57" hidden="1" x14ac:dyDescent="0.2">
      <c r="A14" s="14"/>
      <c r="B14" s="17"/>
      <c r="C14" s="17" t="s">
        <v>23</v>
      </c>
      <c r="D14" s="17"/>
      <c r="E14" s="17"/>
      <c r="F14" s="14"/>
      <c r="G14" s="14"/>
      <c r="H14" s="14"/>
      <c r="I14" s="14"/>
      <c r="J14" s="14"/>
      <c r="K14" s="14"/>
      <c r="L14" s="14"/>
      <c r="M14" s="17"/>
      <c r="N14" s="14"/>
      <c r="O14" s="161"/>
      <c r="P14" s="162"/>
      <c r="Q14" s="163"/>
      <c r="R14" s="17"/>
      <c r="S14" s="14"/>
      <c r="T14" s="14"/>
      <c r="U14" s="14"/>
      <c r="V14" s="14"/>
      <c r="W14" s="14"/>
      <c r="X14" s="14"/>
      <c r="Y14" s="107">
        <v>1251</v>
      </c>
      <c r="Z14" s="107" t="s">
        <v>136</v>
      </c>
      <c r="AA14" s="107">
        <v>125</v>
      </c>
      <c r="AC14" s="91">
        <v>72</v>
      </c>
      <c r="AD14" s="92" t="s">
        <v>296</v>
      </c>
      <c r="AE14" s="95">
        <v>338.61</v>
      </c>
      <c r="AF14" s="94">
        <v>357.13</v>
      </c>
      <c r="AG14" s="94" t="s">
        <v>18</v>
      </c>
      <c r="AH14" s="94" t="s">
        <v>18</v>
      </c>
      <c r="AI14" s="94" t="s">
        <v>18</v>
      </c>
      <c r="AJ14" s="94" t="s">
        <v>18</v>
      </c>
      <c r="AK14" s="94" t="s">
        <v>18</v>
      </c>
      <c r="AL14" s="94" t="s">
        <v>18</v>
      </c>
      <c r="AM14" s="94">
        <v>320.07</v>
      </c>
      <c r="AO14" s="1"/>
      <c r="AP14" s="27" t="s">
        <v>36</v>
      </c>
      <c r="AQ14" s="29" t="e">
        <f>VLOOKUP(F5,AD3:AM283,VLOOKUP(F6,AP4:AR11,3,0)+2,0)</f>
        <v>#N/A</v>
      </c>
      <c r="AR14" s="9"/>
      <c r="AS14" s="9"/>
      <c r="AT14" s="9"/>
      <c r="AU14" s="110">
        <v>2016</v>
      </c>
      <c r="AV14" s="205">
        <v>1.6133859230988308</v>
      </c>
      <c r="AW14" s="205">
        <v>1.6456130712943757</v>
      </c>
      <c r="AX14" s="205">
        <v>1.6410061454491109</v>
      </c>
      <c r="AY14" s="57">
        <v>1.6310614522672928</v>
      </c>
      <c r="AZ14" s="205">
        <v>1.6277223329491113</v>
      </c>
      <c r="BA14" s="205">
        <v>1.639306589833885</v>
      </c>
      <c r="BB14" s="205">
        <v>1.6412312325063025</v>
      </c>
      <c r="BC14" s="205">
        <v>1.6321178848076499</v>
      </c>
      <c r="BD14" s="205">
        <v>1.6425937461213258</v>
      </c>
      <c r="BE14" s="205">
        <v>1.6253146587973824</v>
      </c>
    </row>
    <row r="15" spans="1:57" hidden="1" x14ac:dyDescent="0.2">
      <c r="A15" s="14"/>
      <c r="B15" s="17"/>
      <c r="C15" s="17" t="s">
        <v>21</v>
      </c>
      <c r="D15" s="17"/>
      <c r="E15" s="17"/>
      <c r="F15" s="14"/>
      <c r="G15" s="14"/>
      <c r="H15" s="14"/>
      <c r="I15" s="14"/>
      <c r="J15" s="14"/>
      <c r="K15" s="14"/>
      <c r="L15" s="14"/>
      <c r="M15" s="17"/>
      <c r="N15" s="14"/>
      <c r="O15" s="171"/>
      <c r="P15" s="172"/>
      <c r="Q15" s="173"/>
      <c r="R15" s="17" t="s">
        <v>1</v>
      </c>
      <c r="S15" s="14"/>
      <c r="T15" s="14"/>
      <c r="U15" s="14"/>
      <c r="V15" s="14"/>
      <c r="W15" s="14"/>
      <c r="X15" s="14"/>
      <c r="Y15" s="107">
        <v>1252</v>
      </c>
      <c r="Z15" s="107" t="s">
        <v>150</v>
      </c>
      <c r="AA15" s="107">
        <v>125</v>
      </c>
      <c r="AC15" s="91">
        <v>73</v>
      </c>
      <c r="AD15" s="92" t="s">
        <v>297</v>
      </c>
      <c r="AE15" s="92">
        <v>361.92</v>
      </c>
      <c r="AF15" s="94">
        <v>361.92</v>
      </c>
      <c r="AG15" s="94" t="s">
        <v>18</v>
      </c>
      <c r="AH15" s="94" t="s">
        <v>18</v>
      </c>
      <c r="AI15" s="94" t="s">
        <v>18</v>
      </c>
      <c r="AJ15" s="94" t="s">
        <v>18</v>
      </c>
      <c r="AK15" s="94" t="s">
        <v>18</v>
      </c>
      <c r="AL15" s="94" t="s">
        <v>18</v>
      </c>
      <c r="AM15" s="94" t="s">
        <v>18</v>
      </c>
      <c r="AO15" s="1"/>
      <c r="AP15" s="29" t="s">
        <v>37</v>
      </c>
      <c r="AQ15" s="29">
        <f>IF(AR15=1,O11,0.3*IF(OR(O14="",O14=0),O18,O15)+O15*(O16+0.3)*O14+O18*(0.3+O19)+O22*(0.3+O23)*O21+IF(OR(O21="",O21=0),O18,O22)*0.5*O25)</f>
        <v>0</v>
      </c>
      <c r="AR15" s="54">
        <v>0</v>
      </c>
      <c r="AS15" s="9"/>
      <c r="AT15" s="9"/>
      <c r="AU15" s="110">
        <v>2015</v>
      </c>
      <c r="AV15" s="205">
        <v>1.6196744411800543</v>
      </c>
      <c r="AW15" s="205">
        <v>1.6522819411800542</v>
      </c>
      <c r="AX15" s="205">
        <v>1.6476029411800543</v>
      </c>
      <c r="AY15" s="57">
        <v>1.6375439411800543</v>
      </c>
      <c r="AZ15" s="205">
        <v>1.6341664411800545</v>
      </c>
      <c r="BA15" s="205">
        <v>1.6458649411800543</v>
      </c>
      <c r="BB15" s="205">
        <v>1.6469184411800544</v>
      </c>
      <c r="BC15" s="205">
        <v>1.6376679411800545</v>
      </c>
      <c r="BD15" s="205">
        <v>1.6491239411800542</v>
      </c>
      <c r="BE15" s="205">
        <v>1.6316479411800544</v>
      </c>
    </row>
    <row r="16" spans="1:57" hidden="1" x14ac:dyDescent="0.2">
      <c r="A16" s="14"/>
      <c r="B16" s="17"/>
      <c r="C16" s="17" t="s">
        <v>22</v>
      </c>
      <c r="D16" s="17"/>
      <c r="E16" s="17"/>
      <c r="F16" s="14"/>
      <c r="G16" s="14"/>
      <c r="H16" s="14"/>
      <c r="I16" s="14"/>
      <c r="J16" s="14"/>
      <c r="K16" s="14"/>
      <c r="L16" s="14"/>
      <c r="M16" s="17"/>
      <c r="N16" s="14"/>
      <c r="O16" s="167"/>
      <c r="P16" s="168"/>
      <c r="Q16" s="169"/>
      <c r="R16" s="17" t="s">
        <v>19</v>
      </c>
      <c r="S16" s="14"/>
      <c r="T16" s="14"/>
      <c r="U16" s="14"/>
      <c r="V16" s="14"/>
      <c r="W16" s="14"/>
      <c r="X16" s="14"/>
      <c r="Y16" s="107">
        <v>1261</v>
      </c>
      <c r="Z16" s="107" t="s">
        <v>169</v>
      </c>
      <c r="AA16" s="107">
        <v>126</v>
      </c>
      <c r="AC16" s="91">
        <v>74</v>
      </c>
      <c r="AD16" s="92" t="s">
        <v>298</v>
      </c>
      <c r="AE16" s="92">
        <v>375.69</v>
      </c>
      <c r="AF16" s="94">
        <v>375.69</v>
      </c>
      <c r="AG16" s="94" t="s">
        <v>18</v>
      </c>
      <c r="AH16" s="94" t="s">
        <v>18</v>
      </c>
      <c r="AI16" s="94" t="s">
        <v>18</v>
      </c>
      <c r="AJ16" s="94" t="s">
        <v>18</v>
      </c>
      <c r="AK16" s="94" t="s">
        <v>18</v>
      </c>
      <c r="AL16" s="94" t="s">
        <v>18</v>
      </c>
      <c r="AM16" s="94" t="s">
        <v>18</v>
      </c>
      <c r="AO16" s="1"/>
      <c r="AP16" s="29" t="s">
        <v>38</v>
      </c>
      <c r="AQ16" s="29" t="e">
        <f>ROUND(AQ14*AQ15,-2)</f>
        <v>#N/A</v>
      </c>
      <c r="AR16" s="9"/>
      <c r="AS16" s="9"/>
      <c r="AT16" s="9"/>
      <c r="AU16" s="110">
        <v>2014</v>
      </c>
      <c r="AV16" s="205">
        <v>1.6275182042876686</v>
      </c>
      <c r="AW16" s="205">
        <v>1.6589445805548675</v>
      </c>
      <c r="AX16" s="205">
        <v>1.6541724863860552</v>
      </c>
      <c r="AY16" s="57">
        <v>1.6448175392612354</v>
      </c>
      <c r="AZ16" s="205">
        <v>1.6413874711678502</v>
      </c>
      <c r="BA16" s="205">
        <v>1.6532417481766521</v>
      </c>
      <c r="BB16" s="205">
        <v>1.654207297367591</v>
      </c>
      <c r="BC16" s="205">
        <v>1.6439121077124184</v>
      </c>
      <c r="BD16" s="205">
        <v>1.6564597777597476</v>
      </c>
      <c r="BE16" s="205">
        <v>1.6395531847549782</v>
      </c>
    </row>
    <row r="17" spans="1:57" hidden="1" x14ac:dyDescent="0.2">
      <c r="A17" s="14"/>
      <c r="B17" s="18" t="s">
        <v>24</v>
      </c>
      <c r="C17" s="17"/>
      <c r="D17" s="17"/>
      <c r="E17" s="17"/>
      <c r="F17" s="14"/>
      <c r="G17" s="14"/>
      <c r="H17" s="14"/>
      <c r="I17" s="14"/>
      <c r="J17" s="14"/>
      <c r="K17" s="14"/>
      <c r="L17" s="14"/>
      <c r="M17" s="17"/>
      <c r="N17" s="14"/>
      <c r="O17" s="14"/>
      <c r="P17" s="14"/>
      <c r="Q17" s="17"/>
      <c r="R17" s="17" t="s">
        <v>18</v>
      </c>
      <c r="S17" s="14"/>
      <c r="T17" s="14"/>
      <c r="U17" s="14"/>
      <c r="V17" s="14"/>
      <c r="W17" s="14"/>
      <c r="X17" s="14"/>
      <c r="Y17" s="107">
        <v>1262</v>
      </c>
      <c r="Z17" s="107" t="s">
        <v>178</v>
      </c>
      <c r="AA17" s="107">
        <v>126</v>
      </c>
      <c r="AC17" s="91">
        <v>75</v>
      </c>
      <c r="AD17" s="92" t="s">
        <v>299</v>
      </c>
      <c r="AE17" s="92">
        <v>357.65</v>
      </c>
      <c r="AF17" s="94">
        <v>357.65</v>
      </c>
      <c r="AG17" s="94" t="s">
        <v>18</v>
      </c>
      <c r="AH17" s="94" t="s">
        <v>18</v>
      </c>
      <c r="AI17" s="94" t="s">
        <v>18</v>
      </c>
      <c r="AJ17" s="94" t="s">
        <v>18</v>
      </c>
      <c r="AK17" s="94" t="s">
        <v>18</v>
      </c>
      <c r="AL17" s="94" t="s">
        <v>18</v>
      </c>
      <c r="AM17" s="94" t="s">
        <v>18</v>
      </c>
      <c r="AO17" s="1"/>
      <c r="AS17" s="9"/>
      <c r="AT17" s="9"/>
      <c r="AU17" s="110">
        <v>2013</v>
      </c>
      <c r="AV17" s="205">
        <v>1.6165470641347126</v>
      </c>
      <c r="AW17" s="205">
        <v>1.6456827244163108</v>
      </c>
      <c r="AX17" s="205">
        <v>1.6417289793293479</v>
      </c>
      <c r="AY17" s="57">
        <v>1.6322906654772145</v>
      </c>
      <c r="AZ17" s="205">
        <v>1.6288269031982361</v>
      </c>
      <c r="BA17" s="205">
        <v>1.639906516060929</v>
      </c>
      <c r="BB17" s="205">
        <v>1.6451777727935668</v>
      </c>
      <c r="BC17" s="205">
        <v>1.6363965741865936</v>
      </c>
      <c r="BD17" s="205">
        <v>1.6474729030887694</v>
      </c>
      <c r="BE17" s="205">
        <v>1.6303465903904204</v>
      </c>
    </row>
    <row r="18" spans="1:57" hidden="1" x14ac:dyDescent="0.2">
      <c r="A18" s="14"/>
      <c r="B18" s="17"/>
      <c r="C18" s="17" t="s">
        <v>25</v>
      </c>
      <c r="D18" s="17"/>
      <c r="E18" s="17"/>
      <c r="F18" s="14"/>
      <c r="G18" s="14"/>
      <c r="H18" s="14"/>
      <c r="I18" s="14"/>
      <c r="J18" s="14"/>
      <c r="K18" s="14"/>
      <c r="L18" s="14"/>
      <c r="M18" s="17"/>
      <c r="N18" s="14"/>
      <c r="O18" s="157"/>
      <c r="P18" s="158"/>
      <c r="Q18" s="159"/>
      <c r="R18" s="17" t="s">
        <v>1</v>
      </c>
      <c r="S18" s="14"/>
      <c r="T18" s="14"/>
      <c r="U18" s="14"/>
      <c r="V18" s="14"/>
      <c r="W18" s="14"/>
      <c r="X18" s="14"/>
      <c r="Y18" s="107">
        <v>1263</v>
      </c>
      <c r="Z18" s="107" t="s">
        <v>183</v>
      </c>
      <c r="AA18" s="107">
        <v>126</v>
      </c>
      <c r="AC18" s="91">
        <v>76</v>
      </c>
      <c r="AD18" s="92" t="s">
        <v>300</v>
      </c>
      <c r="AE18" s="92">
        <v>378.08</v>
      </c>
      <c r="AF18" s="94">
        <v>378.08</v>
      </c>
      <c r="AG18" s="94" t="s">
        <v>18</v>
      </c>
      <c r="AH18" s="94" t="s">
        <v>18</v>
      </c>
      <c r="AI18" s="94" t="s">
        <v>18</v>
      </c>
      <c r="AJ18" s="94" t="s">
        <v>18</v>
      </c>
      <c r="AK18" s="94" t="s">
        <v>18</v>
      </c>
      <c r="AL18" s="94" t="s">
        <v>18</v>
      </c>
      <c r="AM18" s="94" t="s">
        <v>18</v>
      </c>
      <c r="AO18" s="1"/>
      <c r="AP18" s="113" t="s">
        <v>9</v>
      </c>
      <c r="AQ18" s="113"/>
      <c r="AS18" s="9"/>
      <c r="AT18" s="9"/>
      <c r="AU18" s="43"/>
      <c r="AV18" s="205"/>
      <c r="AW18" s="205"/>
      <c r="AX18" s="205"/>
      <c r="AY18" s="205"/>
      <c r="AZ18" s="205"/>
      <c r="BA18" s="205"/>
      <c r="BB18" s="205"/>
      <c r="BC18" s="205"/>
      <c r="BD18" s="205"/>
      <c r="BE18" s="205"/>
    </row>
    <row r="19" spans="1:57" hidden="1" x14ac:dyDescent="0.2">
      <c r="A19" s="14"/>
      <c r="B19" s="17"/>
      <c r="C19" s="17" t="s">
        <v>26</v>
      </c>
      <c r="D19" s="17"/>
      <c r="E19" s="17"/>
      <c r="F19" s="14"/>
      <c r="G19" s="14"/>
      <c r="H19" s="14"/>
      <c r="I19" s="14"/>
      <c r="J19" s="14"/>
      <c r="K19" s="14"/>
      <c r="L19" s="14"/>
      <c r="M19" s="17"/>
      <c r="N19" s="14"/>
      <c r="O19" s="157"/>
      <c r="P19" s="158"/>
      <c r="Q19" s="159"/>
      <c r="R19" s="17" t="s">
        <v>19</v>
      </c>
      <c r="S19" s="14"/>
      <c r="T19" s="14"/>
      <c r="U19" s="14"/>
      <c r="V19" s="14"/>
      <c r="W19" s="14"/>
      <c r="X19" s="14"/>
      <c r="Y19" s="107">
        <v>1264</v>
      </c>
      <c r="Z19" s="107" t="s">
        <v>194</v>
      </c>
      <c r="AA19" s="107">
        <v>126</v>
      </c>
      <c r="AC19" s="91">
        <v>77</v>
      </c>
      <c r="AD19" s="92" t="s">
        <v>301</v>
      </c>
      <c r="AE19" s="92">
        <v>400.73</v>
      </c>
      <c r="AF19" s="94">
        <v>400.73</v>
      </c>
      <c r="AG19" s="94" t="s">
        <v>18</v>
      </c>
      <c r="AH19" s="94" t="s">
        <v>18</v>
      </c>
      <c r="AI19" s="94" t="s">
        <v>18</v>
      </c>
      <c r="AJ19" s="94" t="s">
        <v>18</v>
      </c>
      <c r="AK19" s="94" t="s">
        <v>18</v>
      </c>
      <c r="AL19" s="94" t="s">
        <v>18</v>
      </c>
      <c r="AM19" s="94" t="s">
        <v>18</v>
      </c>
      <c r="AO19" s="1"/>
      <c r="AP19" s="41" t="s">
        <v>10</v>
      </c>
      <c r="AQ19" s="9"/>
      <c r="AR19" s="9"/>
      <c r="AS19" s="9"/>
      <c r="AT19" s="9"/>
      <c r="AU19" s="9"/>
      <c r="AV19" s="9"/>
      <c r="AW19" s="9"/>
      <c r="AX19" s="9"/>
      <c r="AY19" s="9"/>
    </row>
    <row r="20" spans="1:57" hidden="1" x14ac:dyDescent="0.2">
      <c r="A20" s="14"/>
      <c r="B20" s="18" t="s">
        <v>27</v>
      </c>
      <c r="C20" s="17"/>
      <c r="D20" s="17"/>
      <c r="E20" s="17"/>
      <c r="F20" s="14"/>
      <c r="G20" s="14"/>
      <c r="H20" s="14"/>
      <c r="I20" s="14"/>
      <c r="J20" s="14"/>
      <c r="K20" s="14"/>
      <c r="L20" s="14"/>
      <c r="M20" s="17"/>
      <c r="N20" s="14"/>
      <c r="O20" s="14"/>
      <c r="P20" s="14"/>
      <c r="Q20" s="17"/>
      <c r="R20" s="17" t="s">
        <v>18</v>
      </c>
      <c r="S20" s="14"/>
      <c r="T20" s="14"/>
      <c r="U20" s="14"/>
      <c r="V20" s="14"/>
      <c r="W20" s="14"/>
      <c r="X20" s="14"/>
      <c r="Y20" s="107">
        <v>1265</v>
      </c>
      <c r="Z20" s="107" t="s">
        <v>203</v>
      </c>
      <c r="AA20" s="107">
        <v>126</v>
      </c>
      <c r="AC20" s="91">
        <v>79</v>
      </c>
      <c r="AD20" s="92" t="s">
        <v>50</v>
      </c>
      <c r="AE20" s="92">
        <v>354.99</v>
      </c>
      <c r="AF20" s="94">
        <v>354.99</v>
      </c>
      <c r="AG20" s="94" t="s">
        <v>18</v>
      </c>
      <c r="AH20" s="94" t="s">
        <v>18</v>
      </c>
      <c r="AI20" s="94" t="s">
        <v>18</v>
      </c>
      <c r="AJ20" s="94" t="s">
        <v>18</v>
      </c>
      <c r="AK20" s="94" t="s">
        <v>18</v>
      </c>
      <c r="AL20" s="94" t="s">
        <v>18</v>
      </c>
      <c r="AM20" s="94" t="s">
        <v>18</v>
      </c>
      <c r="AO20" s="1"/>
      <c r="AP20" s="41" t="s">
        <v>11</v>
      </c>
      <c r="AQ20" s="9"/>
      <c r="AR20" s="9"/>
      <c r="AS20" s="9"/>
      <c r="AT20" s="9"/>
      <c r="AU20" s="9"/>
      <c r="AV20" s="9"/>
      <c r="AW20" s="9"/>
      <c r="AX20" s="9"/>
      <c r="AY20" s="9"/>
    </row>
    <row r="21" spans="1:57" ht="12.75" hidden="1" customHeight="1" thickBot="1" x14ac:dyDescent="0.3">
      <c r="A21" s="14"/>
      <c r="B21" s="17"/>
      <c r="C21" s="17" t="s">
        <v>29</v>
      </c>
      <c r="D21" s="17"/>
      <c r="E21" s="17"/>
      <c r="F21" s="14"/>
      <c r="G21" s="14"/>
      <c r="H21" s="14"/>
      <c r="I21" s="14"/>
      <c r="J21" s="14"/>
      <c r="K21" s="14"/>
      <c r="L21" s="14"/>
      <c r="M21" s="17"/>
      <c r="N21" s="14"/>
      <c r="O21" s="161"/>
      <c r="P21" s="162"/>
      <c r="Q21" s="163"/>
      <c r="R21" s="17"/>
      <c r="S21" s="14"/>
      <c r="T21" s="14"/>
      <c r="U21" s="14"/>
      <c r="V21" s="14"/>
      <c r="W21" s="14"/>
      <c r="X21" s="14"/>
      <c r="Y21" s="107">
        <v>1271</v>
      </c>
      <c r="Z21" s="107" t="s">
        <v>217</v>
      </c>
      <c r="AA21" s="107">
        <v>127</v>
      </c>
      <c r="AC21" s="97">
        <v>1122</v>
      </c>
      <c r="AD21" s="98" t="s">
        <v>363</v>
      </c>
      <c r="AE21" s="101" t="s">
        <v>18</v>
      </c>
      <c r="AF21" s="100" t="s">
        <v>18</v>
      </c>
      <c r="AG21" s="100" t="s">
        <v>18</v>
      </c>
      <c r="AH21" s="100" t="s">
        <v>18</v>
      </c>
      <c r="AI21" s="100" t="s">
        <v>18</v>
      </c>
      <c r="AJ21" s="100" t="s">
        <v>18</v>
      </c>
      <c r="AK21" s="100" t="s">
        <v>18</v>
      </c>
      <c r="AL21" s="100" t="s">
        <v>18</v>
      </c>
      <c r="AM21" s="100" t="s">
        <v>18</v>
      </c>
      <c r="AO21" s="1"/>
      <c r="AP21" s="41" t="s">
        <v>12</v>
      </c>
      <c r="AQ21" s="9"/>
      <c r="AR21" s="9"/>
      <c r="AS21" s="9"/>
      <c r="AT21" s="9"/>
      <c r="AU21" s="111" t="s">
        <v>312</v>
      </c>
      <c r="AV21" s="109">
        <v>111</v>
      </c>
      <c r="AW21" s="109">
        <v>112</v>
      </c>
      <c r="AX21" s="109">
        <v>113</v>
      </c>
      <c r="AY21" s="109">
        <v>121</v>
      </c>
      <c r="AZ21" s="109">
        <v>122</v>
      </c>
      <c r="BA21" s="109">
        <v>123</v>
      </c>
      <c r="BB21" s="109">
        <v>124</v>
      </c>
      <c r="BC21" s="109">
        <v>125</v>
      </c>
      <c r="BD21" s="109">
        <v>126</v>
      </c>
      <c r="BE21" s="109">
        <v>127</v>
      </c>
    </row>
    <row r="22" spans="1:57" ht="13.5" hidden="1" thickTop="1" x14ac:dyDescent="0.2">
      <c r="A22" s="14"/>
      <c r="B22" s="17"/>
      <c r="C22" s="17" t="s">
        <v>28</v>
      </c>
      <c r="D22" s="17"/>
      <c r="E22" s="17"/>
      <c r="F22" s="14"/>
      <c r="G22" s="14"/>
      <c r="H22" s="14"/>
      <c r="I22" s="14"/>
      <c r="J22" s="14"/>
      <c r="K22" s="14"/>
      <c r="L22" s="14"/>
      <c r="M22" s="17"/>
      <c r="N22" s="14"/>
      <c r="O22" s="157"/>
      <c r="P22" s="158"/>
      <c r="Q22" s="159"/>
      <c r="R22" s="17" t="s">
        <v>1</v>
      </c>
      <c r="S22" s="14"/>
      <c r="T22" s="14"/>
      <c r="U22" s="14"/>
      <c r="V22" s="14"/>
      <c r="W22" s="14"/>
      <c r="X22" s="14"/>
      <c r="Y22" s="107">
        <v>1272</v>
      </c>
      <c r="Z22" s="107" t="s">
        <v>264</v>
      </c>
      <c r="AA22" s="107">
        <v>127</v>
      </c>
      <c r="AC22" s="91">
        <v>11</v>
      </c>
      <c r="AD22" s="92" t="s">
        <v>51</v>
      </c>
      <c r="AE22" s="93">
        <v>298.37</v>
      </c>
      <c r="AF22" s="94">
        <v>293.58</v>
      </c>
      <c r="AG22" s="94" t="s">
        <v>18</v>
      </c>
      <c r="AH22" s="94" t="s">
        <v>18</v>
      </c>
      <c r="AI22" s="94" t="s">
        <v>18</v>
      </c>
      <c r="AJ22" s="94">
        <v>303.13</v>
      </c>
      <c r="AK22" s="94" t="s">
        <v>18</v>
      </c>
      <c r="AL22" s="94" t="s">
        <v>18</v>
      </c>
      <c r="AM22" s="94" t="s">
        <v>18</v>
      </c>
      <c r="AO22" s="1"/>
      <c r="AP22" s="41" t="s">
        <v>13</v>
      </c>
      <c r="AQ22" s="9"/>
      <c r="AR22" s="9"/>
      <c r="AS22" s="9"/>
      <c r="AT22" s="9"/>
      <c r="AU22" s="45">
        <v>32873</v>
      </c>
      <c r="AV22" s="47">
        <v>12.548</v>
      </c>
      <c r="AW22" s="47">
        <v>10.622999999999999</v>
      </c>
      <c r="AX22" s="47">
        <v>10.632999999999999</v>
      </c>
      <c r="AY22" s="47">
        <v>10.593999999999999</v>
      </c>
      <c r="AZ22" s="47">
        <v>10.510999999999999</v>
      </c>
      <c r="BA22" s="47">
        <v>10.596</v>
      </c>
      <c r="BB22" s="47">
        <v>10.58</v>
      </c>
      <c r="BC22" s="47">
        <v>10.443</v>
      </c>
      <c r="BD22" s="47">
        <v>10.561</v>
      </c>
      <c r="BE22" s="47">
        <v>10.465</v>
      </c>
    </row>
    <row r="23" spans="1:57" hidden="1" x14ac:dyDescent="0.2">
      <c r="A23" s="14"/>
      <c r="B23" s="17"/>
      <c r="C23" s="17" t="s">
        <v>316</v>
      </c>
      <c r="D23" s="17"/>
      <c r="E23" s="17"/>
      <c r="F23" s="14"/>
      <c r="G23" s="14"/>
      <c r="H23" s="14"/>
      <c r="I23" s="14"/>
      <c r="J23" s="14"/>
      <c r="K23" s="14"/>
      <c r="L23" s="14"/>
      <c r="M23" s="17"/>
      <c r="N23" s="14"/>
      <c r="O23" s="167"/>
      <c r="P23" s="168"/>
      <c r="Q23" s="169"/>
      <c r="R23" s="17" t="s">
        <v>19</v>
      </c>
      <c r="S23" s="14"/>
      <c r="T23" s="14"/>
      <c r="U23" s="14"/>
      <c r="V23" s="14"/>
      <c r="W23" s="14"/>
      <c r="X23" s="14"/>
      <c r="Y23" s="107">
        <v>1273</v>
      </c>
      <c r="Z23" s="107" t="s">
        <v>267</v>
      </c>
      <c r="AA23" s="107">
        <v>127</v>
      </c>
      <c r="AC23" s="91">
        <v>12</v>
      </c>
      <c r="AD23" s="92" t="s">
        <v>52</v>
      </c>
      <c r="AE23" s="93">
        <v>301.3</v>
      </c>
      <c r="AF23" s="94">
        <v>296.43</v>
      </c>
      <c r="AG23" s="94" t="s">
        <v>18</v>
      </c>
      <c r="AH23" s="94" t="s">
        <v>18</v>
      </c>
      <c r="AI23" s="94" t="s">
        <v>18</v>
      </c>
      <c r="AJ23" s="94">
        <v>306.16000000000003</v>
      </c>
      <c r="AK23" s="94" t="s">
        <v>18</v>
      </c>
      <c r="AL23" s="94" t="s">
        <v>18</v>
      </c>
      <c r="AM23" s="94" t="s">
        <v>18</v>
      </c>
      <c r="AO23" s="1"/>
      <c r="AP23" s="9"/>
      <c r="AQ23" s="9"/>
      <c r="AR23" s="9"/>
      <c r="AS23" s="9"/>
      <c r="AT23" s="9"/>
      <c r="AU23" s="45">
        <v>33238</v>
      </c>
      <c r="AV23" s="47">
        <v>11.678000000000001</v>
      </c>
      <c r="AW23" s="47">
        <v>9.8870000000000005</v>
      </c>
      <c r="AX23" s="47">
        <v>9.8960000000000008</v>
      </c>
      <c r="AY23" s="47">
        <v>9.86</v>
      </c>
      <c r="AZ23" s="47">
        <v>9.782</v>
      </c>
      <c r="BA23" s="47">
        <v>9.8620000000000001</v>
      </c>
      <c r="BB23" s="47">
        <v>9.8469999999999995</v>
      </c>
      <c r="BC23" s="47">
        <v>9.7189999999999994</v>
      </c>
      <c r="BD23" s="47">
        <v>9.83</v>
      </c>
      <c r="BE23" s="47">
        <v>9.74</v>
      </c>
    </row>
    <row r="24" spans="1:57" hidden="1" x14ac:dyDescent="0.2">
      <c r="A24" s="14"/>
      <c r="B24" s="18" t="s">
        <v>30</v>
      </c>
      <c r="C24" s="17"/>
      <c r="D24" s="17"/>
      <c r="E24" s="17"/>
      <c r="F24" s="14"/>
      <c r="G24" s="14"/>
      <c r="H24" s="14"/>
      <c r="I24" s="14"/>
      <c r="J24" s="14"/>
      <c r="K24" s="14"/>
      <c r="L24" s="14"/>
      <c r="M24" s="17"/>
      <c r="N24" s="14"/>
      <c r="O24" s="14"/>
      <c r="P24" s="14"/>
      <c r="Q24" s="17"/>
      <c r="R24" s="17" t="s">
        <v>18</v>
      </c>
      <c r="S24" s="14"/>
      <c r="T24" s="14"/>
      <c r="U24" s="14"/>
      <c r="V24" s="14"/>
      <c r="W24" s="14"/>
      <c r="X24" s="14"/>
      <c r="Y24" s="107">
        <v>1274</v>
      </c>
      <c r="Z24" s="107" t="s">
        <v>269</v>
      </c>
      <c r="AA24" s="107">
        <v>127</v>
      </c>
      <c r="AC24" s="91">
        <v>13</v>
      </c>
      <c r="AD24" s="92" t="s">
        <v>53</v>
      </c>
      <c r="AE24" s="93">
        <v>304.3</v>
      </c>
      <c r="AF24" s="94">
        <v>299.44</v>
      </c>
      <c r="AG24" s="94" t="s">
        <v>18</v>
      </c>
      <c r="AH24" s="94" t="s">
        <v>18</v>
      </c>
      <c r="AI24" s="94" t="s">
        <v>18</v>
      </c>
      <c r="AJ24" s="94">
        <v>309.18</v>
      </c>
      <c r="AK24" s="94" t="s">
        <v>18</v>
      </c>
      <c r="AL24" s="94" t="s">
        <v>18</v>
      </c>
      <c r="AM24" s="94" t="s">
        <v>18</v>
      </c>
      <c r="AO24" s="1"/>
      <c r="AP24" s="28" t="s">
        <v>310</v>
      </c>
      <c r="AQ24" s="26" t="e">
        <f>ROUND(VLOOKUP(T38,AU5:BE14,MATCH(VLOOKUP(I43,Z3:AA24,2,0),AV4:BE4,0)+1,0)*IF(T38&gt;=2009,S40,S40/30.126),0)</f>
        <v>#N/A</v>
      </c>
      <c r="AR24" s="9"/>
      <c r="AS24" s="9"/>
      <c r="AT24" s="9"/>
      <c r="AU24" s="45">
        <v>33603</v>
      </c>
      <c r="AV24" s="47">
        <v>7.5609999999999999</v>
      </c>
      <c r="AW24" s="47">
        <v>6.4009999999999998</v>
      </c>
      <c r="AX24" s="47">
        <v>6.407</v>
      </c>
      <c r="AY24" s="47">
        <v>6.383</v>
      </c>
      <c r="AZ24" s="47">
        <v>6.3330000000000002</v>
      </c>
      <c r="BA24" s="47">
        <v>6.3840000000000003</v>
      </c>
      <c r="BB24" s="47">
        <v>6.375</v>
      </c>
      <c r="BC24" s="47">
        <v>6.2930000000000001</v>
      </c>
      <c r="BD24" s="47">
        <v>6.3639999999999999</v>
      </c>
      <c r="BE24" s="47">
        <v>6.306</v>
      </c>
    </row>
    <row r="25" spans="1:57" hidden="1" x14ac:dyDescent="0.2">
      <c r="A25" s="14"/>
      <c r="B25" s="17"/>
      <c r="C25" s="17" t="s">
        <v>302</v>
      </c>
      <c r="D25" s="17"/>
      <c r="E25" s="17"/>
      <c r="F25" s="14"/>
      <c r="G25" s="14"/>
      <c r="H25" s="14"/>
      <c r="I25" s="14"/>
      <c r="J25" s="14"/>
      <c r="K25" s="14"/>
      <c r="L25" s="14"/>
      <c r="M25" s="17"/>
      <c r="N25" s="14"/>
      <c r="O25" s="164"/>
      <c r="P25" s="165"/>
      <c r="Q25" s="166"/>
      <c r="R25" s="17" t="s">
        <v>19</v>
      </c>
      <c r="S25" s="14"/>
      <c r="T25" s="14"/>
      <c r="U25" s="14"/>
      <c r="V25" s="14"/>
      <c r="W25" s="14"/>
      <c r="X25" s="14"/>
      <c r="Z25" s="2"/>
      <c r="AA25" s="2"/>
      <c r="AB25" s="2"/>
      <c r="AC25" s="91">
        <v>14</v>
      </c>
      <c r="AD25" s="92" t="s">
        <v>54</v>
      </c>
      <c r="AE25" s="93">
        <v>307.36</v>
      </c>
      <c r="AF25" s="94">
        <v>302.45999999999998</v>
      </c>
      <c r="AG25" s="94" t="s">
        <v>18</v>
      </c>
      <c r="AH25" s="94" t="s">
        <v>18</v>
      </c>
      <c r="AI25" s="94" t="s">
        <v>18</v>
      </c>
      <c r="AJ25" s="94">
        <v>312.26</v>
      </c>
      <c r="AK25" s="94" t="s">
        <v>18</v>
      </c>
      <c r="AL25" s="94" t="s">
        <v>18</v>
      </c>
      <c r="AM25" s="94" t="s">
        <v>18</v>
      </c>
      <c r="AO25" s="1"/>
      <c r="AP25" s="28" t="s">
        <v>311</v>
      </c>
      <c r="AQ25" s="26" t="e">
        <f ca="1">AQ24*(100-MIN(80,(YEAR(TODAY())-V41)*V42))/100</f>
        <v>#N/A</v>
      </c>
      <c r="AR25" s="9"/>
      <c r="AS25" s="9"/>
      <c r="AT25" s="9"/>
      <c r="AU25" s="45">
        <v>33969</v>
      </c>
      <c r="AV25" s="47">
        <v>6.8570000000000002</v>
      </c>
      <c r="AW25" s="47">
        <v>5.806</v>
      </c>
      <c r="AX25" s="47">
        <v>5.8120000000000003</v>
      </c>
      <c r="AY25" s="47">
        <v>5.79</v>
      </c>
      <c r="AZ25" s="47">
        <v>5.7450000000000001</v>
      </c>
      <c r="BA25" s="47">
        <v>5.7910000000000004</v>
      </c>
      <c r="BB25" s="47">
        <v>5.782</v>
      </c>
      <c r="BC25" s="47">
        <v>5.7069999999999999</v>
      </c>
      <c r="BD25" s="47">
        <v>5.7720000000000002</v>
      </c>
      <c r="BE25" s="47">
        <v>5.7190000000000003</v>
      </c>
    </row>
    <row r="26" spans="1:57" x14ac:dyDescent="0.2">
      <c r="A26" s="17"/>
      <c r="B26" s="17"/>
      <c r="C26" s="14"/>
      <c r="D26" s="15"/>
      <c r="E26" s="16"/>
      <c r="F26" s="16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Z26" s="44" t="s">
        <v>282</v>
      </c>
      <c r="AC26" s="91">
        <v>15</v>
      </c>
      <c r="AD26" s="92" t="s">
        <v>55</v>
      </c>
      <c r="AE26" s="93">
        <v>310.70999999999998</v>
      </c>
      <c r="AF26" s="94">
        <v>305.76</v>
      </c>
      <c r="AG26" s="94" t="s">
        <v>18</v>
      </c>
      <c r="AH26" s="94" t="s">
        <v>18</v>
      </c>
      <c r="AI26" s="94" t="s">
        <v>18</v>
      </c>
      <c r="AJ26" s="94">
        <v>315.67</v>
      </c>
      <c r="AK26" s="94" t="s">
        <v>18</v>
      </c>
      <c r="AL26" s="94" t="s">
        <v>18</v>
      </c>
      <c r="AM26" s="94" t="s">
        <v>18</v>
      </c>
      <c r="AO26" s="1"/>
      <c r="AP26" s="9"/>
      <c r="AQ26" s="49"/>
      <c r="AR26" s="9"/>
      <c r="AS26" s="9"/>
      <c r="AT26" s="9"/>
      <c r="AU26" s="45">
        <v>34334</v>
      </c>
      <c r="AV26" s="47">
        <v>5.59</v>
      </c>
      <c r="AW26" s="47">
        <v>4.7320000000000002</v>
      </c>
      <c r="AX26" s="47">
        <v>4.7370000000000001</v>
      </c>
      <c r="AY26" s="47">
        <v>4.7190000000000003</v>
      </c>
      <c r="AZ26" s="47">
        <v>4.6820000000000004</v>
      </c>
      <c r="BA26" s="47">
        <v>4.72</v>
      </c>
      <c r="BB26" s="47">
        <v>4.7130000000000001</v>
      </c>
      <c r="BC26" s="47">
        <v>4.6529999999999996</v>
      </c>
      <c r="BD26" s="47">
        <v>4.7050000000000001</v>
      </c>
      <c r="BE26" s="47">
        <v>4.6619999999999999</v>
      </c>
    </row>
    <row r="27" spans="1:57" x14ac:dyDescent="0.2">
      <c r="A27" s="70" t="s">
        <v>31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Z27" s="44" t="s">
        <v>283</v>
      </c>
      <c r="AC27" s="91">
        <v>16</v>
      </c>
      <c r="AD27" s="92" t="s">
        <v>56</v>
      </c>
      <c r="AE27" s="93">
        <v>314.19</v>
      </c>
      <c r="AF27" s="94">
        <v>309.13</v>
      </c>
      <c r="AG27" s="94" t="s">
        <v>18</v>
      </c>
      <c r="AH27" s="94" t="s">
        <v>18</v>
      </c>
      <c r="AI27" s="94" t="s">
        <v>18</v>
      </c>
      <c r="AJ27" s="94">
        <v>319.23</v>
      </c>
      <c r="AK27" s="94" t="s">
        <v>18</v>
      </c>
      <c r="AL27" s="94" t="s">
        <v>18</v>
      </c>
      <c r="AM27" s="94" t="s">
        <v>18</v>
      </c>
      <c r="AO27" s="1"/>
      <c r="AP27" s="28" t="s">
        <v>313</v>
      </c>
      <c r="AQ27" s="26" t="e">
        <f>ROUND(VLOOKUP(T50,AU22:BE74,MATCH(VLOOKUP(I53,Z3:AA24,2,0),AV21:BE21,0)+1)*IF(YEAR(T50)&gt;=2009,T51,T51/30.126),0)</f>
        <v>#N/A</v>
      </c>
      <c r="AR27" s="9"/>
      <c r="AS27" s="9"/>
      <c r="AT27" s="9"/>
      <c r="AU27" s="45">
        <v>34699</v>
      </c>
      <c r="AV27" s="47">
        <v>5.1509999999999998</v>
      </c>
      <c r="AW27" s="47">
        <v>4.3609999999999998</v>
      </c>
      <c r="AX27" s="47">
        <v>4.3650000000000002</v>
      </c>
      <c r="AY27" s="47">
        <v>4.3490000000000002</v>
      </c>
      <c r="AZ27" s="47">
        <v>4.3140000000000001</v>
      </c>
      <c r="BA27" s="47">
        <v>4.3490000000000002</v>
      </c>
      <c r="BB27" s="47">
        <v>4.343</v>
      </c>
      <c r="BC27" s="47">
        <v>4.2869999999999999</v>
      </c>
      <c r="BD27" s="47">
        <v>4.335</v>
      </c>
      <c r="BE27" s="47">
        <v>4.2960000000000003</v>
      </c>
    </row>
    <row r="28" spans="1:57" x14ac:dyDescent="0.2">
      <c r="A28" s="14"/>
      <c r="B28" s="14" t="s">
        <v>32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54"/>
      <c r="P28" s="155"/>
      <c r="Q28" s="156"/>
      <c r="R28" s="14"/>
      <c r="S28" s="14"/>
      <c r="T28" s="14"/>
      <c r="U28" s="14"/>
      <c r="V28" s="14"/>
      <c r="W28" s="14"/>
      <c r="X28" s="14"/>
      <c r="Z28" s="2"/>
      <c r="AA28" s="2"/>
      <c r="AB28" s="2"/>
      <c r="AC28" s="91">
        <v>17</v>
      </c>
      <c r="AD28" s="92" t="s">
        <v>57</v>
      </c>
      <c r="AE28" s="93">
        <v>317.31</v>
      </c>
      <c r="AF28" s="94">
        <v>312.20999999999998</v>
      </c>
      <c r="AG28" s="94" t="s">
        <v>18</v>
      </c>
      <c r="AH28" s="94" t="s">
        <v>18</v>
      </c>
      <c r="AI28" s="94" t="s">
        <v>18</v>
      </c>
      <c r="AJ28" s="94">
        <v>322.39</v>
      </c>
      <c r="AK28" s="94" t="s">
        <v>18</v>
      </c>
      <c r="AL28" s="94" t="s">
        <v>18</v>
      </c>
      <c r="AM28" s="94" t="s">
        <v>18</v>
      </c>
      <c r="AO28" s="1"/>
      <c r="AP28" s="28" t="s">
        <v>314</v>
      </c>
      <c r="AQ28" s="26" t="e">
        <f ca="1">AQ27*(100-MIN(80,(YEAR(TODAY())-YEAR(T50))*VLOOKUP(R52,AP4:AS11,4,0)))/100</f>
        <v>#N/A</v>
      </c>
      <c r="AR28" s="9"/>
      <c r="AS28" s="9"/>
      <c r="AT28" s="9"/>
      <c r="AU28" s="45">
        <v>35064</v>
      </c>
      <c r="AV28" s="47">
        <v>4.5279999999999996</v>
      </c>
      <c r="AW28" s="47">
        <v>3.8330000000000002</v>
      </c>
      <c r="AX28" s="47">
        <v>3.8359999999999999</v>
      </c>
      <c r="AY28" s="47">
        <v>3.823</v>
      </c>
      <c r="AZ28" s="47">
        <v>3.7930000000000001</v>
      </c>
      <c r="BA28" s="47">
        <v>3.823</v>
      </c>
      <c r="BB28" s="47">
        <v>3.8180000000000001</v>
      </c>
      <c r="BC28" s="47">
        <v>3.7679999999999998</v>
      </c>
      <c r="BD28" s="47">
        <v>3.8109999999999999</v>
      </c>
      <c r="BE28" s="47">
        <v>3.7770000000000001</v>
      </c>
    </row>
    <row r="29" spans="1:57" x14ac:dyDescent="0.2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Z29" s="2"/>
      <c r="AA29" s="2"/>
      <c r="AB29" s="2"/>
      <c r="AC29" s="91">
        <v>30</v>
      </c>
      <c r="AD29" s="92" t="s">
        <v>365</v>
      </c>
      <c r="AE29" s="93">
        <v>369.03</v>
      </c>
      <c r="AF29" s="94" t="s">
        <v>18</v>
      </c>
      <c r="AG29" s="94" t="s">
        <v>18</v>
      </c>
      <c r="AH29" s="94">
        <v>411.32</v>
      </c>
      <c r="AI29" s="94" t="s">
        <v>18</v>
      </c>
      <c r="AJ29" s="94">
        <v>326.72000000000003</v>
      </c>
      <c r="AK29" s="94" t="s">
        <v>18</v>
      </c>
      <c r="AL29" s="94" t="s">
        <v>18</v>
      </c>
      <c r="AM29" s="94" t="s">
        <v>18</v>
      </c>
      <c r="AO29" s="1"/>
      <c r="AP29" s="9"/>
      <c r="AQ29" s="9"/>
      <c r="AR29" s="9"/>
      <c r="AS29" s="9"/>
      <c r="AT29" s="9"/>
      <c r="AU29" s="45">
        <v>35430</v>
      </c>
      <c r="AV29" s="47">
        <v>3.972</v>
      </c>
      <c r="AW29" s="47">
        <v>3.363</v>
      </c>
      <c r="AX29" s="47">
        <v>3.3660000000000001</v>
      </c>
      <c r="AY29" s="47">
        <v>3.3530000000000002</v>
      </c>
      <c r="AZ29" s="47">
        <v>3.3260000000000001</v>
      </c>
      <c r="BA29" s="47">
        <v>3.3530000000000002</v>
      </c>
      <c r="BB29" s="47">
        <v>3.3490000000000002</v>
      </c>
      <c r="BC29" s="47">
        <v>3.3050000000000002</v>
      </c>
      <c r="BD29" s="47">
        <v>3.343</v>
      </c>
      <c r="BE29" s="47">
        <v>3.3119999999999998</v>
      </c>
    </row>
    <row r="30" spans="1:57" x14ac:dyDescent="0.2">
      <c r="A30" s="70" t="s">
        <v>33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Z30" s="2"/>
      <c r="AA30" s="2"/>
      <c r="AB30" s="2"/>
      <c r="AC30" s="91">
        <v>31</v>
      </c>
      <c r="AD30" s="92" t="s">
        <v>58</v>
      </c>
      <c r="AE30" s="93">
        <v>361.6</v>
      </c>
      <c r="AF30" s="94" t="s">
        <v>18</v>
      </c>
      <c r="AG30" s="94" t="s">
        <v>18</v>
      </c>
      <c r="AH30" s="94">
        <v>401.4</v>
      </c>
      <c r="AI30" s="94" t="s">
        <v>18</v>
      </c>
      <c r="AJ30" s="94">
        <v>321.79000000000002</v>
      </c>
      <c r="AK30" s="94" t="s">
        <v>18</v>
      </c>
      <c r="AL30" s="94" t="s">
        <v>18</v>
      </c>
      <c r="AM30" s="94" t="s">
        <v>18</v>
      </c>
      <c r="AO30" s="1"/>
      <c r="AP30" s="9"/>
      <c r="AQ30" s="9"/>
      <c r="AR30" s="9"/>
      <c r="AS30" s="9"/>
      <c r="AT30" s="9"/>
      <c r="AU30" s="45">
        <v>35795</v>
      </c>
      <c r="AV30" s="47">
        <v>3.629</v>
      </c>
      <c r="AW30" s="47">
        <v>3.0720000000000001</v>
      </c>
      <c r="AX30" s="47">
        <v>3.0750000000000002</v>
      </c>
      <c r="AY30" s="47">
        <v>3.0640000000000001</v>
      </c>
      <c r="AZ30" s="47">
        <v>3.04</v>
      </c>
      <c r="BA30" s="47">
        <v>3.0649999999999999</v>
      </c>
      <c r="BB30" s="47">
        <v>3.06</v>
      </c>
      <c r="BC30" s="47">
        <v>3.02</v>
      </c>
      <c r="BD30" s="47">
        <v>3.0550000000000002</v>
      </c>
      <c r="BE30" s="47">
        <v>3.0270000000000001</v>
      </c>
    </row>
    <row r="31" spans="1:57" x14ac:dyDescent="0.2">
      <c r="A31" s="14"/>
      <c r="B31" s="14"/>
      <c r="C31" s="14"/>
      <c r="D31" s="14"/>
      <c r="E31" s="14"/>
      <c r="F31" s="14"/>
      <c r="G31" s="147" t="s">
        <v>35</v>
      </c>
      <c r="H31" s="147"/>
      <c r="I31" s="147"/>
      <c r="J31" s="147"/>
      <c r="K31" s="147"/>
      <c r="L31" s="14"/>
      <c r="M31" s="160" t="s">
        <v>4</v>
      </c>
      <c r="N31" s="160"/>
      <c r="O31" s="160"/>
      <c r="P31" s="160"/>
      <c r="Q31" s="160"/>
      <c r="R31" s="14"/>
      <c r="S31" s="147" t="s">
        <v>34</v>
      </c>
      <c r="T31" s="147"/>
      <c r="U31" s="147"/>
      <c r="V31" s="147"/>
      <c r="W31" s="147"/>
      <c r="X31" s="14"/>
      <c r="Z31" s="2"/>
      <c r="AA31" s="2"/>
      <c r="AB31" s="2"/>
      <c r="AC31" s="91">
        <v>32</v>
      </c>
      <c r="AD31" s="92" t="s">
        <v>59</v>
      </c>
      <c r="AE31" s="93">
        <v>365.15</v>
      </c>
      <c r="AF31" s="94" t="s">
        <v>18</v>
      </c>
      <c r="AG31" s="94" t="s">
        <v>18</v>
      </c>
      <c r="AH31" s="94">
        <v>405.36</v>
      </c>
      <c r="AI31" s="94" t="s">
        <v>18</v>
      </c>
      <c r="AJ31" s="94">
        <v>324.94</v>
      </c>
      <c r="AK31" s="94" t="s">
        <v>18</v>
      </c>
      <c r="AL31" s="94" t="s">
        <v>18</v>
      </c>
      <c r="AM31" s="94" t="s">
        <v>18</v>
      </c>
      <c r="AO31" s="1"/>
      <c r="AP31" s="9"/>
      <c r="AQ31" s="9"/>
      <c r="AR31" s="9"/>
      <c r="AS31" s="9"/>
      <c r="AT31" s="9"/>
      <c r="AU31" s="45">
        <v>36160</v>
      </c>
      <c r="AV31" s="47">
        <v>3.323</v>
      </c>
      <c r="AW31" s="47">
        <v>2.8119999999999998</v>
      </c>
      <c r="AX31" s="47">
        <v>2.8149999999999999</v>
      </c>
      <c r="AY31" s="47">
        <v>2.8050000000000002</v>
      </c>
      <c r="AZ31" s="47">
        <v>2.7829999999999999</v>
      </c>
      <c r="BA31" s="47">
        <v>2.8050000000000002</v>
      </c>
      <c r="BB31" s="47">
        <v>2.802</v>
      </c>
      <c r="BC31" s="47">
        <v>2.7650000000000001</v>
      </c>
      <c r="BD31" s="47">
        <v>2.7959999999999998</v>
      </c>
      <c r="BE31" s="47">
        <v>2.7709999999999999</v>
      </c>
    </row>
    <row r="32" spans="1:57" x14ac:dyDescent="0.2">
      <c r="A32" s="71" t="s">
        <v>5</v>
      </c>
      <c r="B32" s="14"/>
      <c r="C32" s="14"/>
      <c r="D32" s="14"/>
      <c r="E32" s="14"/>
      <c r="F32" s="14"/>
      <c r="G32" s="148" t="str">
        <f>IF(M32="","",ROUND(M32*0.85,-2))</f>
        <v/>
      </c>
      <c r="H32" s="149"/>
      <c r="I32" s="149"/>
      <c r="J32" s="149"/>
      <c r="K32" s="150"/>
      <c r="L32" s="14"/>
      <c r="M32" s="151" t="str">
        <f>IF(OR(F3="",F4="",F5="",F6=""),"",AQ16)</f>
        <v/>
      </c>
      <c r="N32" s="152"/>
      <c r="O32" s="152"/>
      <c r="P32" s="152"/>
      <c r="Q32" s="153"/>
      <c r="R32" s="14"/>
      <c r="S32" s="148" t="str">
        <f>IF(M32="","",ROUND(M32*1.15,-2))</f>
        <v/>
      </c>
      <c r="T32" s="149"/>
      <c r="U32" s="149"/>
      <c r="V32" s="149"/>
      <c r="W32" s="150"/>
      <c r="X32" s="14"/>
      <c r="Z32" s="2"/>
      <c r="AA32" s="2"/>
      <c r="AB32" s="2"/>
      <c r="AC32" s="91">
        <v>33</v>
      </c>
      <c r="AD32" s="92" t="s">
        <v>60</v>
      </c>
      <c r="AE32" s="93">
        <v>368.81</v>
      </c>
      <c r="AF32" s="94" t="s">
        <v>18</v>
      </c>
      <c r="AG32" s="94" t="s">
        <v>18</v>
      </c>
      <c r="AH32" s="94">
        <v>409.37</v>
      </c>
      <c r="AI32" s="94" t="s">
        <v>18</v>
      </c>
      <c r="AJ32" s="94">
        <v>328.25</v>
      </c>
      <c r="AK32" s="94" t="s">
        <v>18</v>
      </c>
      <c r="AL32" s="94" t="s">
        <v>18</v>
      </c>
      <c r="AM32" s="94" t="s">
        <v>18</v>
      </c>
      <c r="AO32" s="1"/>
      <c r="AP32" s="9"/>
      <c r="AQ32" s="9"/>
      <c r="AR32" s="9"/>
      <c r="AS32" s="9"/>
      <c r="AT32" s="9"/>
      <c r="AU32" s="45">
        <v>36525</v>
      </c>
      <c r="AV32" s="47">
        <v>2.9860000000000002</v>
      </c>
      <c r="AW32" s="47">
        <v>2.528</v>
      </c>
      <c r="AX32" s="47">
        <v>2.5310000000000001</v>
      </c>
      <c r="AY32" s="47">
        <v>2.5209999999999999</v>
      </c>
      <c r="AZ32" s="47">
        <v>2.5009999999999999</v>
      </c>
      <c r="BA32" s="47">
        <v>2.5219999999999998</v>
      </c>
      <c r="BB32" s="47">
        <v>2.5179999999999998</v>
      </c>
      <c r="BC32" s="47">
        <v>2.4849999999999999</v>
      </c>
      <c r="BD32" s="47">
        <v>2.5129999999999999</v>
      </c>
      <c r="BE32" s="47">
        <v>2.4910000000000001</v>
      </c>
    </row>
    <row r="33" spans="1:57" x14ac:dyDescent="0.2">
      <c r="A33" s="71" t="s">
        <v>6</v>
      </c>
      <c r="B33" s="14"/>
      <c r="C33" s="14"/>
      <c r="D33" s="14"/>
      <c r="E33" s="14"/>
      <c r="F33" s="14"/>
      <c r="G33" s="148" t="str">
        <f ca="1">IF(M33="","",ROUND(M33*0.85,-2))</f>
        <v/>
      </c>
      <c r="H33" s="149"/>
      <c r="I33" s="149"/>
      <c r="J33" s="149"/>
      <c r="K33" s="150"/>
      <c r="L33" s="14"/>
      <c r="M33" s="151" t="str">
        <f ca="1">IF(OR(O28="",M32="",F6=""),"",M32*(100-MIN(80,(YEAR(TODAY())-O28)*VLOOKUP(F6,AP4:AS11,4,0)))/100)</f>
        <v/>
      </c>
      <c r="N33" s="152"/>
      <c r="O33" s="152"/>
      <c r="P33" s="152"/>
      <c r="Q33" s="153"/>
      <c r="R33" s="14"/>
      <c r="S33" s="148" t="str">
        <f ca="1">IF(M33="","",ROUND(M33*1.15,-2))</f>
        <v/>
      </c>
      <c r="T33" s="149"/>
      <c r="U33" s="149"/>
      <c r="V33" s="149"/>
      <c r="W33" s="150"/>
      <c r="X33" s="14"/>
      <c r="Z33" s="56"/>
      <c r="AA33" s="56"/>
      <c r="AB33" s="56"/>
      <c r="AC33" s="91">
        <v>34</v>
      </c>
      <c r="AD33" s="92" t="s">
        <v>61</v>
      </c>
      <c r="AE33" s="93">
        <v>372.52</v>
      </c>
      <c r="AF33" s="94" t="s">
        <v>18</v>
      </c>
      <c r="AG33" s="94" t="s">
        <v>18</v>
      </c>
      <c r="AH33" s="94">
        <v>413.52</v>
      </c>
      <c r="AI33" s="94" t="s">
        <v>18</v>
      </c>
      <c r="AJ33" s="94">
        <v>331.51</v>
      </c>
      <c r="AK33" s="94" t="s">
        <v>18</v>
      </c>
      <c r="AL33" s="94" t="s">
        <v>18</v>
      </c>
      <c r="AM33" s="94" t="s">
        <v>18</v>
      </c>
      <c r="AO33" s="1"/>
      <c r="AP33" s="9"/>
      <c r="AQ33" s="9"/>
      <c r="AR33" s="9"/>
      <c r="AS33" s="9"/>
      <c r="AT33" s="9"/>
      <c r="AU33" s="45">
        <v>36891</v>
      </c>
      <c r="AV33" s="47">
        <v>2.766</v>
      </c>
      <c r="AW33" s="47">
        <v>2.3410000000000002</v>
      </c>
      <c r="AX33" s="47">
        <v>2.3439999999999999</v>
      </c>
      <c r="AY33" s="47">
        <v>2.335</v>
      </c>
      <c r="AZ33" s="47">
        <v>2.3159999999999998</v>
      </c>
      <c r="BA33" s="47">
        <v>2.335</v>
      </c>
      <c r="BB33" s="47">
        <v>2.3319999999999999</v>
      </c>
      <c r="BC33" s="47">
        <v>2.302</v>
      </c>
      <c r="BD33" s="47">
        <v>2.3279999999999998</v>
      </c>
      <c r="BE33" s="47">
        <v>2.3069999999999999</v>
      </c>
    </row>
    <row r="34" spans="1:57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Z34" s="2"/>
      <c r="AA34" s="2"/>
      <c r="AB34" s="2"/>
      <c r="AC34" s="91">
        <v>35</v>
      </c>
      <c r="AD34" s="92" t="s">
        <v>62</v>
      </c>
      <c r="AE34" s="93">
        <v>376.57</v>
      </c>
      <c r="AF34" s="94" t="s">
        <v>18</v>
      </c>
      <c r="AG34" s="94" t="s">
        <v>18</v>
      </c>
      <c r="AH34" s="94">
        <v>418.02</v>
      </c>
      <c r="AI34" s="94" t="s">
        <v>18</v>
      </c>
      <c r="AJ34" s="94">
        <v>335.12</v>
      </c>
      <c r="AK34" s="94" t="s">
        <v>18</v>
      </c>
      <c r="AL34" s="94" t="s">
        <v>18</v>
      </c>
      <c r="AM34" s="94" t="s">
        <v>18</v>
      </c>
      <c r="AO34" s="1"/>
      <c r="AP34"/>
      <c r="AQ34"/>
      <c r="AR34" s="9"/>
      <c r="AS34" s="9"/>
      <c r="AT34" s="9"/>
      <c r="AU34" s="45">
        <v>37256</v>
      </c>
      <c r="AV34" s="47">
        <v>2.593</v>
      </c>
      <c r="AW34" s="47">
        <v>2.1970000000000001</v>
      </c>
      <c r="AX34" s="47">
        <v>2.1989999999999998</v>
      </c>
      <c r="AY34" s="47">
        <v>2.194</v>
      </c>
      <c r="AZ34" s="47">
        <v>2.177</v>
      </c>
      <c r="BA34" s="47">
        <v>2.1970000000000001</v>
      </c>
      <c r="BB34" s="47">
        <v>2.1920000000000002</v>
      </c>
      <c r="BC34" s="47">
        <v>2.1629999999999998</v>
      </c>
      <c r="BD34" s="47">
        <v>2.1909999999999998</v>
      </c>
      <c r="BE34" s="47">
        <v>2.1680000000000001</v>
      </c>
    </row>
    <row r="35" spans="1:57" ht="18" customHeight="1" x14ac:dyDescent="0.2">
      <c r="A35" s="112" t="s">
        <v>304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Z35" s="2"/>
      <c r="AA35" s="2"/>
      <c r="AB35" s="2"/>
      <c r="AC35" s="91">
        <v>36</v>
      </c>
      <c r="AD35" s="92" t="s">
        <v>63</v>
      </c>
      <c r="AE35" s="93">
        <v>380.71</v>
      </c>
      <c r="AF35" s="94" t="s">
        <v>18</v>
      </c>
      <c r="AG35" s="94" t="s">
        <v>18</v>
      </c>
      <c r="AH35" s="94">
        <v>422.59</v>
      </c>
      <c r="AI35" s="94" t="s">
        <v>18</v>
      </c>
      <c r="AJ35" s="94">
        <v>338.83</v>
      </c>
      <c r="AK35" s="94" t="s">
        <v>18</v>
      </c>
      <c r="AL35" s="94" t="s">
        <v>18</v>
      </c>
      <c r="AM35" s="94" t="s">
        <v>18</v>
      </c>
      <c r="AO35" s="1"/>
      <c r="AP35"/>
      <c r="AQ35"/>
      <c r="AR35" s="9"/>
      <c r="AS35" s="9"/>
      <c r="AT35" s="9"/>
      <c r="AU35" s="45">
        <v>37621</v>
      </c>
      <c r="AV35" s="47">
        <v>2.4660000000000002</v>
      </c>
      <c r="AW35" s="47">
        <v>2.1070000000000002</v>
      </c>
      <c r="AX35" s="47">
        <v>2.109</v>
      </c>
      <c r="AY35" s="47">
        <v>2.105</v>
      </c>
      <c r="AZ35" s="47">
        <v>2.0920000000000001</v>
      </c>
      <c r="BA35" s="47">
        <v>2.109</v>
      </c>
      <c r="BB35" s="47">
        <v>2.1070000000000002</v>
      </c>
      <c r="BC35" s="47">
        <v>2.08</v>
      </c>
      <c r="BD35" s="47">
        <v>2.1059999999999999</v>
      </c>
      <c r="BE35" s="47">
        <v>2.081</v>
      </c>
    </row>
    <row r="36" spans="1:57" x14ac:dyDescent="0.2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AC36" s="91">
        <v>37</v>
      </c>
      <c r="AD36" s="92" t="s">
        <v>64</v>
      </c>
      <c r="AE36" s="93">
        <v>384.49</v>
      </c>
      <c r="AF36" s="94" t="s">
        <v>18</v>
      </c>
      <c r="AG36" s="94" t="s">
        <v>18</v>
      </c>
      <c r="AH36" s="94">
        <v>426.87</v>
      </c>
      <c r="AI36" s="94" t="s">
        <v>18</v>
      </c>
      <c r="AJ36" s="94">
        <v>342.11</v>
      </c>
      <c r="AK36" s="94" t="s">
        <v>18</v>
      </c>
      <c r="AL36" s="94" t="s">
        <v>18</v>
      </c>
      <c r="AM36" s="94" t="s">
        <v>18</v>
      </c>
      <c r="AO36" s="1"/>
      <c r="AP36"/>
      <c r="AQ36"/>
      <c r="AR36" s="9"/>
      <c r="AS36" s="9"/>
      <c r="AT36" s="9"/>
      <c r="AU36" s="45">
        <v>37986</v>
      </c>
      <c r="AV36" s="47">
        <v>2.363</v>
      </c>
      <c r="AW36" s="47">
        <v>2.028</v>
      </c>
      <c r="AX36" s="47">
        <v>2.032</v>
      </c>
      <c r="AY36" s="47">
        <v>2.0259999999999998</v>
      </c>
      <c r="AZ36" s="47">
        <v>2.0129999999999999</v>
      </c>
      <c r="BA36" s="47">
        <v>2.0299999999999998</v>
      </c>
      <c r="BB36" s="47">
        <v>2.0270000000000001</v>
      </c>
      <c r="BC36" s="47">
        <v>1.9970000000000001</v>
      </c>
      <c r="BD36" s="47">
        <v>2.0289999999999999</v>
      </c>
      <c r="BE36" s="47">
        <v>2.0019999999999998</v>
      </c>
    </row>
    <row r="37" spans="1:57" x14ac:dyDescent="0.2">
      <c r="A37" s="14"/>
      <c r="B37" s="14" t="s">
        <v>7</v>
      </c>
      <c r="C37" s="14"/>
      <c r="D37" s="14"/>
      <c r="E37" s="14"/>
      <c r="F37" s="14"/>
      <c r="G37" s="14"/>
      <c r="H37" s="14"/>
      <c r="I37" s="33"/>
      <c r="J37" s="33"/>
      <c r="K37" s="33"/>
      <c r="L37" s="33"/>
      <c r="M37" s="33"/>
      <c r="N37" s="33"/>
      <c r="O37" s="33"/>
      <c r="P37" s="14"/>
      <c r="Q37" s="14"/>
      <c r="R37" s="14"/>
      <c r="S37" s="14"/>
      <c r="T37" s="129"/>
      <c r="U37" s="134"/>
      <c r="V37" s="134"/>
      <c r="W37" s="130"/>
      <c r="X37" s="14"/>
      <c r="AC37" s="91">
        <v>51</v>
      </c>
      <c r="AD37" s="92" t="s">
        <v>65</v>
      </c>
      <c r="AE37" s="93">
        <v>370.69</v>
      </c>
      <c r="AF37" s="94">
        <v>373.92</v>
      </c>
      <c r="AG37" s="94">
        <v>392.32</v>
      </c>
      <c r="AH37" s="94">
        <v>395.93</v>
      </c>
      <c r="AI37" s="94" t="s">
        <v>18</v>
      </c>
      <c r="AJ37" s="94">
        <v>332.61</v>
      </c>
      <c r="AK37" s="94">
        <v>358.68</v>
      </c>
      <c r="AL37" s="94" t="s">
        <v>18</v>
      </c>
      <c r="AM37" s="94" t="s">
        <v>18</v>
      </c>
      <c r="AO37" s="1"/>
      <c r="AP37"/>
      <c r="AQ37"/>
      <c r="AR37" s="9"/>
      <c r="AS37" s="9"/>
      <c r="AT37" s="9"/>
      <c r="AU37" s="45">
        <v>38352</v>
      </c>
      <c r="AV37" s="47">
        <v>2.2109999999999999</v>
      </c>
      <c r="AW37" s="47">
        <v>1.923</v>
      </c>
      <c r="AX37" s="47">
        <v>1.9330000000000001</v>
      </c>
      <c r="AY37" s="47">
        <v>1.925</v>
      </c>
      <c r="AZ37" s="47">
        <v>1.9159999999999999</v>
      </c>
      <c r="BA37" s="47">
        <v>1.9319999999999999</v>
      </c>
      <c r="BB37" s="47">
        <v>1.931</v>
      </c>
      <c r="BC37" s="47">
        <v>1.9059999999999999</v>
      </c>
      <c r="BD37" s="47">
        <v>1.9379999999999999</v>
      </c>
      <c r="BE37" s="47">
        <v>1.9079999999999999</v>
      </c>
    </row>
    <row r="38" spans="1:57" x14ac:dyDescent="0.2">
      <c r="A38" s="14"/>
      <c r="B38" s="14" t="s">
        <v>8</v>
      </c>
      <c r="C38" s="14"/>
      <c r="D38" s="14"/>
      <c r="E38" s="14"/>
      <c r="F38" s="14"/>
      <c r="G38" s="14"/>
      <c r="H38" s="14"/>
      <c r="I38" s="33"/>
      <c r="J38" s="33"/>
      <c r="K38" s="33"/>
      <c r="L38" s="33"/>
      <c r="M38" s="33"/>
      <c r="N38" s="33"/>
      <c r="O38" s="33"/>
      <c r="P38" s="14"/>
      <c r="Q38" s="14"/>
      <c r="R38" s="14"/>
      <c r="S38" s="14"/>
      <c r="T38" s="129"/>
      <c r="U38" s="134"/>
      <c r="V38" s="134"/>
      <c r="W38" s="130"/>
      <c r="X38" s="14"/>
      <c r="AC38" s="91">
        <v>52</v>
      </c>
      <c r="AD38" s="92" t="s">
        <v>66</v>
      </c>
      <c r="AE38" s="93">
        <v>342.96</v>
      </c>
      <c r="AF38" s="94">
        <v>345.91</v>
      </c>
      <c r="AG38" s="94">
        <v>362.98</v>
      </c>
      <c r="AH38" s="94">
        <v>366.29</v>
      </c>
      <c r="AI38" s="94" t="s">
        <v>18</v>
      </c>
      <c r="AJ38" s="94">
        <v>307.76</v>
      </c>
      <c r="AK38" s="94">
        <v>331.87</v>
      </c>
      <c r="AL38" s="94" t="s">
        <v>18</v>
      </c>
      <c r="AM38" s="94" t="s">
        <v>18</v>
      </c>
      <c r="AO38" s="1"/>
      <c r="AP38"/>
      <c r="AQ38"/>
      <c r="AR38" s="9"/>
      <c r="AS38" s="9"/>
      <c r="AT38" s="9"/>
      <c r="AU38" s="45">
        <v>38717</v>
      </c>
      <c r="AV38" s="47">
        <v>2.1070000000000002</v>
      </c>
      <c r="AW38" s="47">
        <v>1.857</v>
      </c>
      <c r="AX38" s="47">
        <v>1.865</v>
      </c>
      <c r="AY38" s="47">
        <v>1.8580000000000001</v>
      </c>
      <c r="AZ38" s="47">
        <v>1.85</v>
      </c>
      <c r="BA38" s="47">
        <v>1.867</v>
      </c>
      <c r="BB38" s="47">
        <v>1.865</v>
      </c>
      <c r="BC38" s="47">
        <v>1.8480000000000001</v>
      </c>
      <c r="BD38" s="47">
        <v>1.873</v>
      </c>
      <c r="BE38" s="47">
        <v>1.847</v>
      </c>
    </row>
    <row r="39" spans="1:57" x14ac:dyDescent="0.2">
      <c r="A39" s="40" t="s">
        <v>18</v>
      </c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14"/>
      <c r="AC39" s="91">
        <v>53</v>
      </c>
      <c r="AD39" s="92" t="s">
        <v>366</v>
      </c>
      <c r="AE39" s="93">
        <v>337.68</v>
      </c>
      <c r="AF39" s="94">
        <v>340.59</v>
      </c>
      <c r="AG39" s="94">
        <v>357.36</v>
      </c>
      <c r="AH39" s="94">
        <v>360.7</v>
      </c>
      <c r="AI39" s="94" t="s">
        <v>18</v>
      </c>
      <c r="AJ39" s="94">
        <v>302.95</v>
      </c>
      <c r="AK39" s="94">
        <v>326.79000000000002</v>
      </c>
      <c r="AL39" s="94" t="s">
        <v>18</v>
      </c>
      <c r="AM39" s="94" t="s">
        <v>18</v>
      </c>
      <c r="AO39" s="1"/>
      <c r="AP39"/>
      <c r="AQ39"/>
      <c r="AR39" s="9"/>
      <c r="AS39" s="9"/>
      <c r="AT39" s="9"/>
      <c r="AU39" s="45">
        <v>39082</v>
      </c>
      <c r="AV39" s="47">
        <v>2.024</v>
      </c>
      <c r="AW39" s="47">
        <v>1.792</v>
      </c>
      <c r="AX39" s="47">
        <v>1.8</v>
      </c>
      <c r="AY39" s="47">
        <v>1.792</v>
      </c>
      <c r="AZ39" s="47">
        <v>1.784</v>
      </c>
      <c r="BA39" s="47">
        <v>1.8009999999999999</v>
      </c>
      <c r="BB39" s="47">
        <v>1.7989999999999999</v>
      </c>
      <c r="BC39" s="47">
        <v>1.7809999999999999</v>
      </c>
      <c r="BD39" s="47">
        <v>1.786</v>
      </c>
      <c r="BE39" s="47">
        <v>1.7809999999999999</v>
      </c>
    </row>
    <row r="40" spans="1:57" x14ac:dyDescent="0.2">
      <c r="A40" s="14"/>
      <c r="B40" s="21" t="s">
        <v>305</v>
      </c>
      <c r="C40" s="14"/>
      <c r="D40" s="14"/>
      <c r="E40" s="14"/>
      <c r="F40" s="14"/>
      <c r="G40" s="14"/>
      <c r="H40" s="14"/>
      <c r="I40" s="34"/>
      <c r="J40" s="34"/>
      <c r="K40" s="34"/>
      <c r="L40" s="34"/>
      <c r="M40" s="34"/>
      <c r="N40" s="34"/>
      <c r="O40" s="34"/>
      <c r="P40" s="14"/>
      <c r="Q40" s="14"/>
      <c r="R40" s="14"/>
      <c r="S40" s="135"/>
      <c r="T40" s="136"/>
      <c r="U40" s="136"/>
      <c r="V40" s="136"/>
      <c r="W40" s="137"/>
      <c r="X40" s="14"/>
      <c r="AC40" s="91">
        <v>54</v>
      </c>
      <c r="AD40" s="92" t="s">
        <v>367</v>
      </c>
      <c r="AE40" s="93">
        <v>332.47</v>
      </c>
      <c r="AF40" s="94">
        <v>335.35</v>
      </c>
      <c r="AG40" s="94">
        <v>351.82</v>
      </c>
      <c r="AH40" s="94">
        <v>355.11</v>
      </c>
      <c r="AI40" s="94" t="s">
        <v>18</v>
      </c>
      <c r="AJ40" s="94">
        <v>298.33</v>
      </c>
      <c r="AK40" s="94">
        <v>321.73</v>
      </c>
      <c r="AL40" s="94" t="s">
        <v>18</v>
      </c>
      <c r="AM40" s="94" t="s">
        <v>18</v>
      </c>
      <c r="AO40" s="1"/>
      <c r="AP40"/>
      <c r="AQ40"/>
      <c r="AR40" s="9"/>
      <c r="AS40" s="9"/>
      <c r="AT40" s="9"/>
      <c r="AU40" s="45">
        <v>39447</v>
      </c>
      <c r="AV40" s="47">
        <v>1.9319999999999999</v>
      </c>
      <c r="AW40" s="47">
        <v>1.708</v>
      </c>
      <c r="AX40" s="47">
        <v>1.714</v>
      </c>
      <c r="AY40" s="47">
        <v>1.704</v>
      </c>
      <c r="AZ40" s="47">
        <v>1.6970000000000001</v>
      </c>
      <c r="BA40" s="47">
        <v>1.71</v>
      </c>
      <c r="BB40" s="47">
        <v>1.712</v>
      </c>
      <c r="BC40" s="47">
        <v>1.6970000000000001</v>
      </c>
      <c r="BD40" s="47">
        <v>1.7230000000000001</v>
      </c>
      <c r="BE40" s="47">
        <v>1.6950000000000001</v>
      </c>
    </row>
    <row r="41" spans="1:57" x14ac:dyDescent="0.2">
      <c r="A41" s="14"/>
      <c r="B41" s="21" t="s">
        <v>306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 t="s">
        <v>18</v>
      </c>
      <c r="U41" s="14"/>
      <c r="V41" s="129"/>
      <c r="W41" s="130"/>
      <c r="X41" s="14"/>
      <c r="AC41" s="91">
        <v>55</v>
      </c>
      <c r="AD41" s="92" t="s">
        <v>67</v>
      </c>
      <c r="AE41" s="93">
        <v>400.91</v>
      </c>
      <c r="AF41" s="94">
        <v>404.33</v>
      </c>
      <c r="AG41" s="94">
        <v>424.31</v>
      </c>
      <c r="AH41" s="94">
        <v>428.19</v>
      </c>
      <c r="AI41" s="94" t="s">
        <v>18</v>
      </c>
      <c r="AJ41" s="94">
        <v>359.73</v>
      </c>
      <c r="AK41" s="94">
        <v>387.93</v>
      </c>
      <c r="AL41" s="94" t="s">
        <v>18</v>
      </c>
      <c r="AM41" s="94" t="s">
        <v>18</v>
      </c>
      <c r="AO41" s="1"/>
      <c r="AP41"/>
      <c r="AQ41"/>
      <c r="AR41" s="9"/>
      <c r="AS41" s="9"/>
      <c r="AT41" s="9"/>
      <c r="AU41" s="45">
        <v>39813</v>
      </c>
      <c r="AV41" s="47">
        <v>1.825</v>
      </c>
      <c r="AW41" s="47">
        <v>1.64</v>
      </c>
      <c r="AX41" s="47">
        <v>1.643</v>
      </c>
      <c r="AY41" s="47">
        <v>1.633</v>
      </c>
      <c r="AZ41" s="47">
        <v>1.6259999999999999</v>
      </c>
      <c r="BA41" s="47">
        <v>1.6419999999999999</v>
      </c>
      <c r="BB41" s="47">
        <v>1.645</v>
      </c>
      <c r="BC41" s="47">
        <v>1.629</v>
      </c>
      <c r="BD41" s="47">
        <v>1.6519999999999999</v>
      </c>
      <c r="BE41" s="47">
        <v>1.627</v>
      </c>
    </row>
    <row r="42" spans="1:57" x14ac:dyDescent="0.2">
      <c r="A42" s="14"/>
      <c r="B42" s="14" t="s">
        <v>14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 t="s">
        <v>18</v>
      </c>
      <c r="U42" s="14"/>
      <c r="V42" s="129"/>
      <c r="W42" s="130"/>
      <c r="X42" s="14"/>
      <c r="AC42" s="91">
        <v>56</v>
      </c>
      <c r="AD42" s="92" t="s">
        <v>68</v>
      </c>
      <c r="AE42" s="93">
        <v>417.38</v>
      </c>
      <c r="AF42" s="94">
        <v>420.98</v>
      </c>
      <c r="AG42" s="94">
        <v>441.79</v>
      </c>
      <c r="AH42" s="94">
        <v>445.75</v>
      </c>
      <c r="AI42" s="94" t="s">
        <v>18</v>
      </c>
      <c r="AJ42" s="94">
        <v>374.53</v>
      </c>
      <c r="AK42" s="94">
        <v>403.84</v>
      </c>
      <c r="AL42" s="94" t="s">
        <v>18</v>
      </c>
      <c r="AM42" s="94" t="s">
        <v>18</v>
      </c>
      <c r="AO42" s="1"/>
      <c r="AP42"/>
      <c r="AQ42"/>
      <c r="AR42" s="9"/>
      <c r="AS42" s="9"/>
      <c r="AT42" s="9"/>
      <c r="AU42" s="45">
        <v>40178</v>
      </c>
      <c r="AV42" s="47">
        <v>1.774</v>
      </c>
      <c r="AW42" s="47">
        <v>1.6890000000000001</v>
      </c>
      <c r="AX42" s="47">
        <v>1.6919999999999999</v>
      </c>
      <c r="AY42" s="47">
        <v>1.68</v>
      </c>
      <c r="AZ42" s="47">
        <v>1.6739999999999999</v>
      </c>
      <c r="BA42" s="47">
        <v>1.6910000000000001</v>
      </c>
      <c r="BB42" s="47">
        <v>1.6950000000000001</v>
      </c>
      <c r="BC42" s="47">
        <v>1.681</v>
      </c>
      <c r="BD42" s="47">
        <v>1.7</v>
      </c>
      <c r="BE42" s="47">
        <v>1.673</v>
      </c>
    </row>
    <row r="43" spans="1:57" x14ac:dyDescent="0.2">
      <c r="A43" s="14"/>
      <c r="B43" s="14" t="s">
        <v>15</v>
      </c>
      <c r="C43" s="14"/>
      <c r="D43" s="14"/>
      <c r="E43" s="14"/>
      <c r="F43" s="14"/>
      <c r="G43" s="14"/>
      <c r="H43" s="14"/>
      <c r="I43" s="117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9"/>
      <c r="X43" s="14"/>
      <c r="AC43" s="91">
        <v>57</v>
      </c>
      <c r="AD43" s="92" t="s">
        <v>69</v>
      </c>
      <c r="AE43" s="93">
        <v>444.13</v>
      </c>
      <c r="AF43" s="94">
        <v>444.34</v>
      </c>
      <c r="AG43" s="94">
        <v>466.34</v>
      </c>
      <c r="AH43" s="94">
        <v>470.6</v>
      </c>
      <c r="AI43" s="94" t="s">
        <v>18</v>
      </c>
      <c r="AJ43" s="94">
        <v>395.26</v>
      </c>
      <c r="AK43" s="94" t="s">
        <v>18</v>
      </c>
      <c r="AL43" s="94" t="s">
        <v>18</v>
      </c>
      <c r="AM43" s="94" t="s">
        <v>18</v>
      </c>
      <c r="AO43" s="1"/>
      <c r="AP43"/>
      <c r="AQ43"/>
      <c r="AR43" s="9"/>
      <c r="AS43" s="9"/>
      <c r="AT43" s="9"/>
      <c r="AU43" s="45">
        <v>40543</v>
      </c>
      <c r="AV43" s="47">
        <v>1.776</v>
      </c>
      <c r="AW43" s="47">
        <v>1.726</v>
      </c>
      <c r="AX43" s="47">
        <v>1.7250000000000001</v>
      </c>
      <c r="AY43" s="47">
        <v>1.7110000000000001</v>
      </c>
      <c r="AZ43" s="47">
        <v>1.7050000000000001</v>
      </c>
      <c r="BA43" s="47">
        <v>1.7250000000000001</v>
      </c>
      <c r="BB43" s="47">
        <v>1.728</v>
      </c>
      <c r="BC43" s="47">
        <v>1.716</v>
      </c>
      <c r="BD43" s="47">
        <v>1.732</v>
      </c>
      <c r="BE43" s="47">
        <v>1.7050000000000001</v>
      </c>
    </row>
    <row r="44" spans="1:57" x14ac:dyDescent="0.2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AC44" s="91">
        <v>59</v>
      </c>
      <c r="AD44" s="92" t="s">
        <v>70</v>
      </c>
      <c r="AE44" s="93">
        <v>345.59</v>
      </c>
      <c r="AF44" s="94">
        <v>352.6</v>
      </c>
      <c r="AG44" s="94">
        <v>370.09</v>
      </c>
      <c r="AH44" s="94">
        <v>373.44</v>
      </c>
      <c r="AI44" s="94" t="s">
        <v>18</v>
      </c>
      <c r="AJ44" s="94">
        <v>313.66000000000003</v>
      </c>
      <c r="AK44" s="94" t="s">
        <v>18</v>
      </c>
      <c r="AL44" s="94">
        <v>318.12</v>
      </c>
      <c r="AM44" s="94" t="s">
        <v>18</v>
      </c>
      <c r="AO44" s="1"/>
      <c r="AP44"/>
      <c r="AQ44"/>
      <c r="AR44" s="9"/>
      <c r="AS44" s="9"/>
      <c r="AT44" s="9"/>
      <c r="AU44" s="45">
        <v>40908</v>
      </c>
      <c r="AV44" s="47">
        <v>1.764</v>
      </c>
      <c r="AW44" s="47">
        <v>1.7010000000000001</v>
      </c>
      <c r="AX44" s="47">
        <v>1.7</v>
      </c>
      <c r="AY44" s="47">
        <v>1.6870000000000001</v>
      </c>
      <c r="AZ44" s="47">
        <v>1.679</v>
      </c>
      <c r="BA44" s="47">
        <v>1.6990000000000001</v>
      </c>
      <c r="BB44" s="47">
        <v>1.702</v>
      </c>
      <c r="BC44" s="47">
        <v>1.69</v>
      </c>
      <c r="BD44" s="47">
        <v>1.708</v>
      </c>
      <c r="BE44" s="47">
        <v>1.679</v>
      </c>
    </row>
    <row r="45" spans="1:57" ht="12.75" customHeight="1" x14ac:dyDescent="0.25">
      <c r="A45" s="69" t="s">
        <v>5</v>
      </c>
      <c r="C45" s="35"/>
      <c r="D45" s="35"/>
      <c r="E45" s="35"/>
      <c r="F45" s="35"/>
      <c r="G45" s="14"/>
      <c r="H45" s="14"/>
      <c r="I45" s="14"/>
      <c r="J45" s="14"/>
      <c r="K45" s="14"/>
      <c r="L45" s="14"/>
      <c r="M45" s="131" t="str">
        <f>IF(OR(T37="",T38="",S40="",I43=""),"",AQ24)</f>
        <v/>
      </c>
      <c r="N45" s="132"/>
      <c r="O45" s="132"/>
      <c r="P45" s="132"/>
      <c r="Q45" s="133"/>
      <c r="R45" s="14"/>
      <c r="S45" s="14"/>
      <c r="T45" s="14"/>
      <c r="U45" s="14"/>
      <c r="V45" s="36"/>
      <c r="W45" s="36"/>
      <c r="X45" s="14"/>
      <c r="AC45" s="97">
        <v>1130</v>
      </c>
      <c r="AD45" s="98" t="s">
        <v>71</v>
      </c>
      <c r="AE45" s="101" t="s">
        <v>18</v>
      </c>
      <c r="AF45" s="100" t="s">
        <v>18</v>
      </c>
      <c r="AG45" s="100" t="s">
        <v>18</v>
      </c>
      <c r="AH45" s="100" t="s">
        <v>18</v>
      </c>
      <c r="AI45" s="100" t="s">
        <v>18</v>
      </c>
      <c r="AJ45" s="100" t="s">
        <v>18</v>
      </c>
      <c r="AK45" s="100" t="s">
        <v>18</v>
      </c>
      <c r="AL45" s="100" t="s">
        <v>18</v>
      </c>
      <c r="AM45" s="100" t="s">
        <v>18</v>
      </c>
      <c r="AO45" s="1"/>
      <c r="AP45"/>
      <c r="AQ45"/>
      <c r="AR45" s="9"/>
      <c r="AS45" s="9"/>
      <c r="AT45" s="9"/>
      <c r="AU45" s="45">
        <v>41274</v>
      </c>
      <c r="AV45" s="47">
        <v>1.7589999999999999</v>
      </c>
      <c r="AW45" s="47">
        <v>1.6870000000000001</v>
      </c>
      <c r="AX45" s="47">
        <v>1.6870000000000001</v>
      </c>
      <c r="AY45" s="47">
        <v>1.673</v>
      </c>
      <c r="AZ45" s="47">
        <v>1.665</v>
      </c>
      <c r="BA45" s="47">
        <v>1.6850000000000001</v>
      </c>
      <c r="BB45" s="47">
        <v>1.6870000000000001</v>
      </c>
      <c r="BC45" s="47">
        <v>1.673</v>
      </c>
      <c r="BD45" s="47">
        <v>1.69</v>
      </c>
      <c r="BE45" s="47">
        <v>1.6619999999999999</v>
      </c>
    </row>
    <row r="46" spans="1:57" x14ac:dyDescent="0.2">
      <c r="A46" s="69" t="s">
        <v>6</v>
      </c>
      <c r="B46" s="38"/>
      <c r="C46" s="35"/>
      <c r="D46" s="35"/>
      <c r="E46" s="35"/>
      <c r="F46" s="35"/>
      <c r="G46" s="14"/>
      <c r="H46" s="39"/>
      <c r="I46" s="39"/>
      <c r="J46" s="39"/>
      <c r="K46" s="39"/>
      <c r="L46" s="14"/>
      <c r="M46" s="131" t="str">
        <f>IF(OR(M45="",V41="",V42=""),"",AQ25)</f>
        <v/>
      </c>
      <c r="N46" s="132"/>
      <c r="O46" s="132"/>
      <c r="P46" s="132"/>
      <c r="Q46" s="133"/>
      <c r="R46" s="39"/>
      <c r="S46" s="39"/>
      <c r="T46" s="39"/>
      <c r="U46" s="39"/>
      <c r="V46" s="36"/>
      <c r="W46" s="36"/>
      <c r="X46" s="14"/>
      <c r="AC46" s="91">
        <v>40</v>
      </c>
      <c r="AD46" s="92" t="s">
        <v>72</v>
      </c>
      <c r="AE46" s="93">
        <v>260.3</v>
      </c>
      <c r="AF46" s="94">
        <v>273.26</v>
      </c>
      <c r="AG46" s="94" t="s">
        <v>18</v>
      </c>
      <c r="AH46" s="94" t="s">
        <v>18</v>
      </c>
      <c r="AI46" s="94">
        <v>244.18</v>
      </c>
      <c r="AJ46" s="94" t="s">
        <v>18</v>
      </c>
      <c r="AK46" s="94" t="s">
        <v>18</v>
      </c>
      <c r="AL46" s="94">
        <v>282.69</v>
      </c>
      <c r="AM46" s="94">
        <v>241.1</v>
      </c>
      <c r="AO46" s="1"/>
      <c r="AP46"/>
      <c r="AQ46"/>
      <c r="AR46" s="9"/>
      <c r="AS46" s="9"/>
      <c r="AT46" s="9"/>
      <c r="AU46" s="45">
        <v>41639</v>
      </c>
      <c r="AV46" s="47">
        <v>1.756</v>
      </c>
      <c r="AW46" s="47">
        <v>1.6839999999999999</v>
      </c>
      <c r="AX46" s="47">
        <v>1.6830000000000001</v>
      </c>
      <c r="AY46" s="47">
        <v>1.67</v>
      </c>
      <c r="AZ46" s="47">
        <v>1.6639999999999999</v>
      </c>
      <c r="BA46" s="47">
        <v>1.6819999999999999</v>
      </c>
      <c r="BB46" s="47">
        <v>1.6850000000000001</v>
      </c>
      <c r="BC46" s="47">
        <v>1.67</v>
      </c>
      <c r="BD46" s="47">
        <v>1.6870000000000001</v>
      </c>
      <c r="BE46" s="47">
        <v>1.6619999999999999</v>
      </c>
    </row>
    <row r="47" spans="1:57" x14ac:dyDescent="0.2">
      <c r="A47" s="35"/>
      <c r="B47" s="35"/>
      <c r="C47" s="35"/>
      <c r="D47" s="35"/>
      <c r="E47" s="35"/>
      <c r="F47" s="35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14"/>
      <c r="AC47" s="91">
        <v>45</v>
      </c>
      <c r="AD47" s="92" t="s">
        <v>73</v>
      </c>
      <c r="AE47" s="93">
        <v>229.79</v>
      </c>
      <c r="AF47" s="94">
        <v>242.42</v>
      </c>
      <c r="AG47" s="94" t="s">
        <v>18</v>
      </c>
      <c r="AH47" s="94" t="s">
        <v>18</v>
      </c>
      <c r="AI47" s="94">
        <v>217.18</v>
      </c>
      <c r="AJ47" s="94" t="s">
        <v>18</v>
      </c>
      <c r="AK47" s="94" t="s">
        <v>18</v>
      </c>
      <c r="AL47" s="94" t="s">
        <v>18</v>
      </c>
      <c r="AM47" s="94" t="s">
        <v>18</v>
      </c>
      <c r="AO47" s="1"/>
      <c r="AP47" s="9"/>
      <c r="AQ47" s="9"/>
      <c r="AR47" s="9"/>
      <c r="AS47" s="9"/>
      <c r="AT47" s="9"/>
      <c r="AU47" s="45">
        <v>42004</v>
      </c>
      <c r="AV47" s="47">
        <v>1.734</v>
      </c>
      <c r="AW47" s="47">
        <v>1.694</v>
      </c>
      <c r="AX47" s="47">
        <v>1.6930000000000001</v>
      </c>
      <c r="AY47" s="47">
        <v>1.68</v>
      </c>
      <c r="AZ47" s="47">
        <v>1.6739999999999999</v>
      </c>
      <c r="BA47" s="47">
        <v>1.6910000000000001</v>
      </c>
      <c r="BB47" s="47">
        <v>1.6910000000000001</v>
      </c>
      <c r="BC47" s="47">
        <v>1.675</v>
      </c>
      <c r="BD47" s="47">
        <v>1.6930000000000001</v>
      </c>
      <c r="BE47" s="47">
        <v>1.669</v>
      </c>
    </row>
    <row r="48" spans="1:57" ht="18" customHeight="1" x14ac:dyDescent="0.2">
      <c r="A48" s="112" t="s">
        <v>307</v>
      </c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AC48" s="91">
        <v>49</v>
      </c>
      <c r="AD48" s="92" t="s">
        <v>72</v>
      </c>
      <c r="AE48" s="93">
        <v>258.72000000000003</v>
      </c>
      <c r="AF48" s="94">
        <v>272.95999999999998</v>
      </c>
      <c r="AG48" s="94" t="s">
        <v>18</v>
      </c>
      <c r="AH48" s="94" t="s">
        <v>18</v>
      </c>
      <c r="AI48" s="94">
        <v>244.47</v>
      </c>
      <c r="AJ48" s="94" t="s">
        <v>18</v>
      </c>
      <c r="AK48" s="94" t="s">
        <v>18</v>
      </c>
      <c r="AL48" s="94" t="s">
        <v>18</v>
      </c>
      <c r="AM48" s="94" t="s">
        <v>18</v>
      </c>
      <c r="AO48" s="1"/>
      <c r="AP48" s="9"/>
      <c r="AQ48" s="9"/>
      <c r="AR48" s="9"/>
      <c r="AS48" s="9"/>
      <c r="AT48" s="9"/>
      <c r="AU48" s="45">
        <v>42369</v>
      </c>
      <c r="AV48" s="47">
        <v>1.706</v>
      </c>
      <c r="AW48" s="47">
        <v>1.6779999999999999</v>
      </c>
      <c r="AX48" s="47">
        <v>1.675</v>
      </c>
      <c r="AY48" s="47">
        <v>1.6619999999999999</v>
      </c>
      <c r="AZ48" s="47">
        <v>1.6559999999999999</v>
      </c>
      <c r="BA48" s="47">
        <v>1.673</v>
      </c>
      <c r="BB48" s="47">
        <v>1.673</v>
      </c>
      <c r="BC48" s="47">
        <v>1.6579999999999999</v>
      </c>
      <c r="BD48" s="47">
        <v>1.675</v>
      </c>
      <c r="BE48" s="47">
        <v>1.651</v>
      </c>
    </row>
    <row r="49" spans="1:57" x14ac:dyDescent="0.2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AC49" s="91">
        <v>72</v>
      </c>
      <c r="AD49" s="92" t="s">
        <v>74</v>
      </c>
      <c r="AE49" s="93">
        <v>328.17</v>
      </c>
      <c r="AF49" s="94">
        <v>300.86</v>
      </c>
      <c r="AG49" s="94">
        <v>334.18</v>
      </c>
      <c r="AH49" s="94">
        <v>376.25</v>
      </c>
      <c r="AI49" s="94">
        <v>380.28</v>
      </c>
      <c r="AJ49" s="94">
        <v>270.45999999999998</v>
      </c>
      <c r="AK49" s="94" t="s">
        <v>18</v>
      </c>
      <c r="AL49" s="94" t="s">
        <v>18</v>
      </c>
      <c r="AM49" s="94">
        <v>306.94</v>
      </c>
      <c r="AO49" s="1"/>
      <c r="AP49" s="9"/>
      <c r="AQ49" s="9"/>
      <c r="AR49" s="9"/>
      <c r="AS49" s="9"/>
      <c r="AT49" s="9"/>
      <c r="AU49" s="45">
        <v>42735</v>
      </c>
      <c r="AV49" s="47">
        <v>1.6859999999999999</v>
      </c>
      <c r="AW49" s="47">
        <v>1.663</v>
      </c>
      <c r="AX49" s="47">
        <v>1.66</v>
      </c>
      <c r="AY49" s="47">
        <v>1.647</v>
      </c>
      <c r="AZ49" s="47">
        <v>1.641</v>
      </c>
      <c r="BA49" s="47">
        <v>1.657</v>
      </c>
      <c r="BB49" s="47">
        <v>1.659</v>
      </c>
      <c r="BC49" s="47">
        <v>1.6439999999999999</v>
      </c>
      <c r="BD49" s="47">
        <v>1.66</v>
      </c>
      <c r="BE49" s="47">
        <v>1.6359999999999999</v>
      </c>
    </row>
    <row r="50" spans="1:57" x14ac:dyDescent="0.2">
      <c r="A50" s="14"/>
      <c r="B50" s="21" t="s">
        <v>317</v>
      </c>
      <c r="C50" s="14"/>
      <c r="D50" s="14"/>
      <c r="E50" s="14"/>
      <c r="F50" s="14"/>
      <c r="G50" s="14"/>
      <c r="H50" s="14"/>
      <c r="I50" s="14"/>
      <c r="J50" s="33"/>
      <c r="K50" s="33"/>
      <c r="L50" s="33"/>
      <c r="M50" s="33"/>
      <c r="N50" s="33"/>
      <c r="O50" s="33"/>
      <c r="P50" s="14"/>
      <c r="Q50" s="14"/>
      <c r="R50" s="14"/>
      <c r="S50" s="14"/>
      <c r="T50" s="120"/>
      <c r="U50" s="121"/>
      <c r="V50" s="121"/>
      <c r="W50" s="122"/>
      <c r="X50" s="14"/>
      <c r="AC50" s="91">
        <v>73</v>
      </c>
      <c r="AD50" s="92" t="s">
        <v>75</v>
      </c>
      <c r="AE50" s="93">
        <v>347.5</v>
      </c>
      <c r="AF50" s="94">
        <v>318.5</v>
      </c>
      <c r="AG50" s="94">
        <v>353.82</v>
      </c>
      <c r="AH50" s="94">
        <v>398.47</v>
      </c>
      <c r="AI50" s="94">
        <v>402.79</v>
      </c>
      <c r="AJ50" s="94">
        <v>286.44</v>
      </c>
      <c r="AK50" s="94" t="s">
        <v>18</v>
      </c>
      <c r="AL50" s="94" t="s">
        <v>18</v>
      </c>
      <c r="AM50" s="94">
        <v>324.93</v>
      </c>
      <c r="AO50" s="1"/>
      <c r="AP50" s="9"/>
      <c r="AQ50" s="9"/>
      <c r="AR50" s="9"/>
      <c r="AS50" s="9"/>
      <c r="AT50" s="9"/>
      <c r="AU50" s="45">
        <v>43100</v>
      </c>
      <c r="AV50" s="47">
        <v>1.635</v>
      </c>
      <c r="AW50" s="47">
        <v>1.6180000000000001</v>
      </c>
      <c r="AX50" s="47">
        <v>1.6140000000000001</v>
      </c>
      <c r="AY50" s="47">
        <v>1.6</v>
      </c>
      <c r="AZ50" s="47">
        <v>1.595</v>
      </c>
      <c r="BA50" s="47">
        <v>1.61</v>
      </c>
      <c r="BB50" s="47">
        <v>1.613</v>
      </c>
      <c r="BC50" s="47">
        <v>1.601</v>
      </c>
      <c r="BD50" s="47">
        <v>1.6120000000000001</v>
      </c>
      <c r="BE50" s="47">
        <v>1.589</v>
      </c>
    </row>
    <row r="51" spans="1:57" x14ac:dyDescent="0.2">
      <c r="A51" s="14"/>
      <c r="B51" s="21" t="s">
        <v>308</v>
      </c>
      <c r="C51" s="14"/>
      <c r="D51" s="14"/>
      <c r="E51" s="14"/>
      <c r="F51" s="14"/>
      <c r="G51" s="14"/>
      <c r="H51" s="14"/>
      <c r="I51" s="14"/>
      <c r="J51" s="34"/>
      <c r="K51" s="34"/>
      <c r="L51" s="34"/>
      <c r="M51" s="34"/>
      <c r="N51" s="34"/>
      <c r="O51" s="34"/>
      <c r="P51" s="14"/>
      <c r="Q51" s="14"/>
      <c r="R51" s="14"/>
      <c r="S51" s="14"/>
      <c r="T51" s="123"/>
      <c r="U51" s="124"/>
      <c r="V51" s="124"/>
      <c r="W51" s="125"/>
      <c r="X51" s="14"/>
      <c r="AC51" s="91">
        <v>75</v>
      </c>
      <c r="AD51" s="92" t="s">
        <v>76</v>
      </c>
      <c r="AE51" s="93">
        <v>352.52</v>
      </c>
      <c r="AF51" s="94">
        <v>323.23</v>
      </c>
      <c r="AG51" s="94">
        <v>358.99</v>
      </c>
      <c r="AH51" s="94">
        <v>404.22</v>
      </c>
      <c r="AI51" s="94">
        <v>408.5</v>
      </c>
      <c r="AJ51" s="94">
        <v>290.52999999999997</v>
      </c>
      <c r="AK51" s="94" t="s">
        <v>18</v>
      </c>
      <c r="AL51" s="94" t="s">
        <v>18</v>
      </c>
      <c r="AM51" s="94">
        <v>329.66</v>
      </c>
      <c r="AO51" s="1"/>
      <c r="AP51" s="9"/>
      <c r="AQ51" s="9"/>
      <c r="AR51" s="9"/>
      <c r="AS51" s="9"/>
      <c r="AT51" s="9"/>
      <c r="AU51" s="45">
        <v>43190</v>
      </c>
      <c r="AV51" s="47">
        <v>1.6</v>
      </c>
      <c r="AW51" s="47">
        <v>1.577</v>
      </c>
      <c r="AX51" s="47">
        <v>1.5740000000000001</v>
      </c>
      <c r="AY51" s="47">
        <v>1.5589999999999999</v>
      </c>
      <c r="AZ51" s="47">
        <v>1.5549999999999999</v>
      </c>
      <c r="BA51" s="47">
        <v>1.57</v>
      </c>
      <c r="BB51" s="47">
        <v>1.575</v>
      </c>
      <c r="BC51" s="47">
        <v>1.5620000000000001</v>
      </c>
      <c r="BD51" s="47">
        <v>1.57</v>
      </c>
      <c r="BE51" s="47">
        <v>1.5469999999999999</v>
      </c>
    </row>
    <row r="52" spans="1:57" x14ac:dyDescent="0.2">
      <c r="A52" s="14"/>
      <c r="B52" s="21" t="s">
        <v>303</v>
      </c>
      <c r="C52" s="14"/>
      <c r="D52" s="14"/>
      <c r="E52" s="14"/>
      <c r="F52" s="14"/>
      <c r="G52" s="14"/>
      <c r="H52" s="14"/>
      <c r="I52" s="14"/>
      <c r="J52" s="33"/>
      <c r="K52" s="33"/>
      <c r="L52" s="33"/>
      <c r="M52" s="33"/>
      <c r="N52" s="14"/>
      <c r="O52" s="14"/>
      <c r="P52" s="14"/>
      <c r="Q52" s="14"/>
      <c r="R52" s="126"/>
      <c r="S52" s="127"/>
      <c r="T52" s="127"/>
      <c r="U52" s="127"/>
      <c r="V52" s="127"/>
      <c r="W52" s="128"/>
      <c r="X52" s="14"/>
      <c r="AC52" s="91">
        <v>76</v>
      </c>
      <c r="AD52" s="92" t="s">
        <v>77</v>
      </c>
      <c r="AE52" s="93">
        <v>363.22</v>
      </c>
      <c r="AF52" s="94">
        <v>332.97</v>
      </c>
      <c r="AG52" s="94">
        <v>369.83</v>
      </c>
      <c r="AH52" s="94">
        <v>416.49</v>
      </c>
      <c r="AI52" s="94">
        <v>420.96</v>
      </c>
      <c r="AJ52" s="94">
        <v>299.36</v>
      </c>
      <c r="AK52" s="94" t="s">
        <v>18</v>
      </c>
      <c r="AL52" s="94" t="s">
        <v>18</v>
      </c>
      <c r="AM52" s="94">
        <v>339.69</v>
      </c>
      <c r="AO52" s="1"/>
      <c r="AP52" s="9"/>
      <c r="AQ52" s="9"/>
      <c r="AR52" s="9"/>
      <c r="AS52" s="9"/>
      <c r="AT52" s="9"/>
      <c r="AU52" s="45">
        <v>43281</v>
      </c>
      <c r="AV52" s="47">
        <v>1.5880000000000001</v>
      </c>
      <c r="AW52" s="47">
        <v>1.5469999999999999</v>
      </c>
      <c r="AX52" s="47">
        <v>1.5429999999999999</v>
      </c>
      <c r="AY52" s="47">
        <v>1.53</v>
      </c>
      <c r="AZ52" s="47">
        <v>1.526</v>
      </c>
      <c r="BA52" s="47">
        <v>1.54</v>
      </c>
      <c r="BB52" s="47">
        <v>1.546</v>
      </c>
      <c r="BC52" s="47">
        <v>1.5329999999999999</v>
      </c>
      <c r="BD52" s="47">
        <v>1.5409999999999999</v>
      </c>
      <c r="BE52" s="47">
        <v>1.5209999999999999</v>
      </c>
    </row>
    <row r="53" spans="1:57" x14ac:dyDescent="0.2">
      <c r="A53" s="14"/>
      <c r="B53" s="21" t="s">
        <v>40</v>
      </c>
      <c r="C53" s="14"/>
      <c r="D53" s="14"/>
      <c r="E53" s="14"/>
      <c r="F53" s="14"/>
      <c r="G53" s="14"/>
      <c r="H53" s="14"/>
      <c r="I53" s="117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9"/>
      <c r="X53" s="14"/>
      <c r="AC53" s="91">
        <v>90</v>
      </c>
      <c r="AD53" s="92" t="s">
        <v>78</v>
      </c>
      <c r="AE53" s="93">
        <v>318.60000000000002</v>
      </c>
      <c r="AF53" s="94">
        <v>376.92</v>
      </c>
      <c r="AG53" s="94" t="s">
        <v>18</v>
      </c>
      <c r="AH53" s="94" t="s">
        <v>18</v>
      </c>
      <c r="AI53" s="94">
        <v>336.25</v>
      </c>
      <c r="AJ53" s="94" t="s">
        <v>18</v>
      </c>
      <c r="AK53" s="94">
        <v>319.66000000000003</v>
      </c>
      <c r="AL53" s="94">
        <v>241.57</v>
      </c>
      <c r="AM53" s="94" t="s">
        <v>18</v>
      </c>
      <c r="AO53" s="1"/>
      <c r="AP53" s="9"/>
      <c r="AQ53" s="9"/>
      <c r="AR53" s="9"/>
      <c r="AS53" s="9"/>
      <c r="AT53" s="9"/>
      <c r="AU53" s="45">
        <v>43373</v>
      </c>
      <c r="AV53" s="47">
        <v>1.5760000000000001</v>
      </c>
      <c r="AW53" s="47">
        <v>1.546</v>
      </c>
      <c r="AX53" s="47">
        <v>1.5409999999999999</v>
      </c>
      <c r="AY53" s="47">
        <v>1.5269999999999999</v>
      </c>
      <c r="AZ53" s="47">
        <v>1.524</v>
      </c>
      <c r="BA53" s="47">
        <v>1.5389999999999999</v>
      </c>
      <c r="BB53" s="47">
        <v>1.544</v>
      </c>
      <c r="BC53" s="47">
        <v>1.53</v>
      </c>
      <c r="BD53" s="47">
        <v>1.538</v>
      </c>
      <c r="BE53" s="47">
        <v>1.5189999999999999</v>
      </c>
    </row>
    <row r="54" spans="1:57" x14ac:dyDescent="0.2">
      <c r="A54" s="14"/>
      <c r="B54" s="14"/>
      <c r="C54" s="14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14"/>
      <c r="AC54" s="91">
        <v>91</v>
      </c>
      <c r="AD54" s="92" t="s">
        <v>79</v>
      </c>
      <c r="AE54" s="93">
        <v>348.94</v>
      </c>
      <c r="AF54" s="94">
        <v>377.61</v>
      </c>
      <c r="AG54" s="94" t="s">
        <v>18</v>
      </c>
      <c r="AH54" s="94" t="s">
        <v>18</v>
      </c>
      <c r="AI54" s="94">
        <v>339.81</v>
      </c>
      <c r="AJ54" s="94" t="s">
        <v>18</v>
      </c>
      <c r="AK54" s="94">
        <v>329.36</v>
      </c>
      <c r="AL54" s="94" t="s">
        <v>18</v>
      </c>
      <c r="AM54" s="94" t="s">
        <v>18</v>
      </c>
      <c r="AO54" s="1"/>
      <c r="AP54" s="9"/>
      <c r="AQ54" s="9"/>
      <c r="AR54" s="9"/>
      <c r="AS54" s="9"/>
      <c r="AT54" s="9"/>
      <c r="AU54" s="45">
        <v>43465</v>
      </c>
      <c r="AV54" s="47">
        <v>1.5649999999999999</v>
      </c>
      <c r="AW54" s="47">
        <v>1.5329999999999999</v>
      </c>
      <c r="AX54" s="47">
        <v>1.5289999999999999</v>
      </c>
      <c r="AY54" s="47">
        <v>1.5129999999999999</v>
      </c>
      <c r="AZ54" s="47">
        <v>1.5109999999999999</v>
      </c>
      <c r="BA54" s="47">
        <v>1.524</v>
      </c>
      <c r="BB54" s="47">
        <v>1.5309999999999999</v>
      </c>
      <c r="BC54" s="47">
        <v>1.5189999999999999</v>
      </c>
      <c r="BD54" s="47">
        <v>1.5249999999999999</v>
      </c>
      <c r="BE54" s="47">
        <v>1.508</v>
      </c>
    </row>
    <row r="55" spans="1:57" x14ac:dyDescent="0.2">
      <c r="A55" s="69" t="s">
        <v>5</v>
      </c>
      <c r="C55" s="35"/>
      <c r="D55" s="35"/>
      <c r="E55" s="35"/>
      <c r="F55" s="35"/>
      <c r="G55" s="14"/>
      <c r="H55" s="14"/>
      <c r="I55" s="14"/>
      <c r="J55" s="14"/>
      <c r="K55" s="14"/>
      <c r="L55" s="14"/>
      <c r="M55" s="114" t="str">
        <f>IF(OR(T50="",T51="",I53=""),"",AQ27)</f>
        <v/>
      </c>
      <c r="N55" s="115"/>
      <c r="O55" s="115"/>
      <c r="P55" s="115"/>
      <c r="Q55" s="116"/>
      <c r="R55" s="14"/>
      <c r="S55" s="14"/>
      <c r="T55" s="14"/>
      <c r="V55" s="36"/>
      <c r="W55" s="36"/>
      <c r="X55" s="14"/>
      <c r="AC55" s="91">
        <v>92</v>
      </c>
      <c r="AD55" s="92" t="s">
        <v>368</v>
      </c>
      <c r="AE55" s="93">
        <v>360.02</v>
      </c>
      <c r="AF55" s="94">
        <v>389.59</v>
      </c>
      <c r="AG55" s="94" t="s">
        <v>18</v>
      </c>
      <c r="AH55" s="94" t="s">
        <v>18</v>
      </c>
      <c r="AI55" s="94">
        <v>350.6</v>
      </c>
      <c r="AJ55" s="94" t="s">
        <v>18</v>
      </c>
      <c r="AK55" s="94">
        <v>339.81</v>
      </c>
      <c r="AL55" s="94" t="s">
        <v>18</v>
      </c>
      <c r="AM55" s="94" t="s">
        <v>18</v>
      </c>
      <c r="AO55" s="1"/>
      <c r="AP55" s="9"/>
      <c r="AQ55" s="9"/>
      <c r="AR55" s="9"/>
      <c r="AS55" s="9"/>
      <c r="AT55" s="9"/>
      <c r="AU55" s="45">
        <v>43555</v>
      </c>
      <c r="AV55" s="47">
        <v>1.5369999999999999</v>
      </c>
      <c r="AW55" s="47">
        <v>1.5169999999999999</v>
      </c>
      <c r="AX55" s="47">
        <v>1.512</v>
      </c>
      <c r="AY55" s="47">
        <v>1.498</v>
      </c>
      <c r="AZ55" s="47">
        <v>1.494</v>
      </c>
      <c r="BA55" s="47">
        <v>1.508</v>
      </c>
      <c r="BB55" s="47">
        <v>1.516</v>
      </c>
      <c r="BC55" s="47">
        <v>1.5029999999999999</v>
      </c>
      <c r="BD55" s="47">
        <v>1.5089999999999999</v>
      </c>
      <c r="BE55" s="47">
        <v>1.4930000000000001</v>
      </c>
    </row>
    <row r="56" spans="1:57" x14ac:dyDescent="0.2">
      <c r="A56" s="69" t="s">
        <v>6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14" t="str">
        <f>IF(OR(M55="",R52=""),"",AQ28)</f>
        <v/>
      </c>
      <c r="N56" s="115"/>
      <c r="O56" s="115"/>
      <c r="P56" s="115"/>
      <c r="Q56" s="116"/>
      <c r="R56" s="14"/>
      <c r="S56" s="14"/>
      <c r="T56" s="14"/>
      <c r="U56" s="14"/>
      <c r="V56" s="14"/>
      <c r="W56" s="14"/>
      <c r="X56" s="14"/>
      <c r="AC56" s="91">
        <v>93</v>
      </c>
      <c r="AD56" s="92" t="s">
        <v>80</v>
      </c>
      <c r="AE56" s="93">
        <v>335.74</v>
      </c>
      <c r="AF56" s="94">
        <v>363.4</v>
      </c>
      <c r="AG56" s="94" t="s">
        <v>18</v>
      </c>
      <c r="AH56" s="94" t="s">
        <v>18</v>
      </c>
      <c r="AI56" s="94">
        <v>326.98</v>
      </c>
      <c r="AJ56" s="94" t="s">
        <v>18</v>
      </c>
      <c r="AK56" s="94">
        <v>316.86</v>
      </c>
      <c r="AL56" s="94" t="s">
        <v>18</v>
      </c>
      <c r="AM56" s="94" t="s">
        <v>18</v>
      </c>
      <c r="AO56" s="1"/>
      <c r="AP56" s="9"/>
      <c r="AQ56" s="9"/>
      <c r="AR56" s="9"/>
      <c r="AS56" s="9"/>
      <c r="AT56" s="9"/>
      <c r="AU56" s="45">
        <v>43646</v>
      </c>
      <c r="AV56" s="47">
        <v>1.5269999999999999</v>
      </c>
      <c r="AW56" s="47">
        <v>1.5049999999999999</v>
      </c>
      <c r="AX56" s="47">
        <v>1.4990000000000001</v>
      </c>
      <c r="AY56" s="47">
        <v>1.486</v>
      </c>
      <c r="AZ56" s="47">
        <v>1.484</v>
      </c>
      <c r="BA56" s="47">
        <v>1.4950000000000001</v>
      </c>
      <c r="BB56" s="47">
        <v>1.5049999999999999</v>
      </c>
      <c r="BC56" s="47">
        <v>1.4930000000000001</v>
      </c>
      <c r="BD56" s="47">
        <v>1.4970000000000001</v>
      </c>
      <c r="BE56" s="47">
        <v>1.4830000000000001</v>
      </c>
    </row>
    <row r="57" spans="1:57" x14ac:dyDescent="0.2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AC57" s="91">
        <v>99</v>
      </c>
      <c r="AD57" s="92" t="s">
        <v>81</v>
      </c>
      <c r="AE57" s="93">
        <v>318.05</v>
      </c>
      <c r="AF57" s="94">
        <v>344.16</v>
      </c>
      <c r="AG57" s="94" t="s">
        <v>18</v>
      </c>
      <c r="AH57" s="94" t="s">
        <v>18</v>
      </c>
      <c r="AI57" s="94">
        <v>309.75</v>
      </c>
      <c r="AJ57" s="94" t="s">
        <v>18</v>
      </c>
      <c r="AK57" s="94">
        <v>300.20999999999998</v>
      </c>
      <c r="AL57" s="94" t="s">
        <v>18</v>
      </c>
      <c r="AM57" s="94" t="s">
        <v>18</v>
      </c>
      <c r="AO57" s="1"/>
      <c r="AP57" s="9"/>
      <c r="AQ57" s="9"/>
      <c r="AR57" s="9"/>
      <c r="AS57" s="9"/>
      <c r="AT57" s="9"/>
      <c r="AU57" s="45">
        <v>43738</v>
      </c>
      <c r="AV57" s="47">
        <v>1.5129999999999999</v>
      </c>
      <c r="AW57" s="47">
        <v>1.486</v>
      </c>
      <c r="AX57" s="47">
        <v>1.4810000000000001</v>
      </c>
      <c r="AY57" s="47">
        <v>1.468</v>
      </c>
      <c r="AZ57" s="47">
        <v>1.4670000000000001</v>
      </c>
      <c r="BA57" s="47">
        <v>1.4790000000000001</v>
      </c>
      <c r="BB57" s="47">
        <v>1.4850000000000001</v>
      </c>
      <c r="BC57" s="47">
        <v>1.4730000000000001</v>
      </c>
      <c r="BD57" s="47">
        <v>1.478</v>
      </c>
      <c r="BE57" s="47">
        <v>1.464</v>
      </c>
    </row>
    <row r="58" spans="1:57" ht="18" customHeight="1" x14ac:dyDescent="0.25">
      <c r="A58" s="112" t="s">
        <v>315</v>
      </c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AC58" s="97">
        <v>1211</v>
      </c>
      <c r="AD58" s="98" t="s">
        <v>82</v>
      </c>
      <c r="AE58" s="101" t="s">
        <v>18</v>
      </c>
      <c r="AF58" s="100" t="s">
        <v>18</v>
      </c>
      <c r="AG58" s="100" t="s">
        <v>18</v>
      </c>
      <c r="AH58" s="100" t="s">
        <v>18</v>
      </c>
      <c r="AI58" s="100" t="s">
        <v>18</v>
      </c>
      <c r="AJ58" s="100" t="s">
        <v>18</v>
      </c>
      <c r="AK58" s="100" t="s">
        <v>18</v>
      </c>
      <c r="AL58" s="100" t="s">
        <v>18</v>
      </c>
      <c r="AM58" s="100" t="s">
        <v>18</v>
      </c>
      <c r="AO58" s="1"/>
      <c r="AP58" s="9"/>
      <c r="AQ58" s="9"/>
      <c r="AR58" s="9"/>
      <c r="AS58" s="9"/>
      <c r="AT58" s="9"/>
      <c r="AU58" s="45">
        <v>43830</v>
      </c>
      <c r="AV58" s="47">
        <v>1.508</v>
      </c>
      <c r="AW58" s="47">
        <v>1.496</v>
      </c>
      <c r="AX58" s="47">
        <v>1.492</v>
      </c>
      <c r="AY58" s="47">
        <v>1.48</v>
      </c>
      <c r="AZ58" s="47">
        <v>1.478</v>
      </c>
      <c r="BA58" s="47">
        <v>1.4890000000000001</v>
      </c>
      <c r="BB58" s="47">
        <v>1.496</v>
      </c>
      <c r="BC58" s="47">
        <v>1.4830000000000001</v>
      </c>
      <c r="BD58" s="47">
        <v>1.488</v>
      </c>
      <c r="BE58" s="47">
        <v>1.4730000000000001</v>
      </c>
    </row>
    <row r="59" spans="1:57" x14ac:dyDescent="0.2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AC59" s="91">
        <v>32</v>
      </c>
      <c r="AD59" s="92" t="s">
        <v>83</v>
      </c>
      <c r="AE59" s="93">
        <v>308.77999999999997</v>
      </c>
      <c r="AF59" s="94">
        <v>316.39</v>
      </c>
      <c r="AG59" s="94">
        <v>276.58</v>
      </c>
      <c r="AH59" s="94" t="s">
        <v>18</v>
      </c>
      <c r="AI59" s="94">
        <v>291.74</v>
      </c>
      <c r="AJ59" s="94" t="s">
        <v>18</v>
      </c>
      <c r="AK59" s="94" t="s">
        <v>18</v>
      </c>
      <c r="AL59" s="94">
        <v>350.43</v>
      </c>
      <c r="AM59" s="94" t="s">
        <v>18</v>
      </c>
      <c r="AO59" s="1"/>
      <c r="AP59" s="9"/>
      <c r="AQ59" s="9"/>
      <c r="AR59" s="9"/>
      <c r="AS59" s="9"/>
      <c r="AT59" s="9"/>
      <c r="AU59" s="45">
        <v>43921</v>
      </c>
      <c r="AV59" s="47">
        <v>1.4930000000000001</v>
      </c>
      <c r="AW59" s="47">
        <v>1.486</v>
      </c>
      <c r="AX59" s="47">
        <v>1.482</v>
      </c>
      <c r="AY59" s="47">
        <v>1.47</v>
      </c>
      <c r="AZ59" s="47">
        <v>1.468</v>
      </c>
      <c r="BA59" s="47">
        <v>1.4790000000000001</v>
      </c>
      <c r="BB59" s="47">
        <v>1.486</v>
      </c>
      <c r="BC59" s="47">
        <v>1.474</v>
      </c>
      <c r="BD59" s="47">
        <v>1.478</v>
      </c>
      <c r="BE59" s="47">
        <v>1.464</v>
      </c>
    </row>
    <row r="60" spans="1:57" x14ac:dyDescent="0.2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AC60" s="91">
        <v>44</v>
      </c>
      <c r="AD60" s="92" t="s">
        <v>84</v>
      </c>
      <c r="AE60" s="93">
        <v>268.13</v>
      </c>
      <c r="AF60" s="94">
        <v>296.69</v>
      </c>
      <c r="AG60" s="94" t="s">
        <v>18</v>
      </c>
      <c r="AH60" s="94" t="s">
        <v>18</v>
      </c>
      <c r="AI60" s="94">
        <v>265.77999999999997</v>
      </c>
      <c r="AJ60" s="94" t="s">
        <v>18</v>
      </c>
      <c r="AK60" s="94" t="s">
        <v>18</v>
      </c>
      <c r="AL60" s="94" t="s">
        <v>18</v>
      </c>
      <c r="AM60" s="94">
        <v>241.91</v>
      </c>
      <c r="AO60" s="1"/>
      <c r="AP60" s="9"/>
      <c r="AQ60" s="9"/>
      <c r="AR60" s="9"/>
      <c r="AS60" s="9"/>
      <c r="AT60" s="9"/>
      <c r="AU60" s="45">
        <v>44012</v>
      </c>
      <c r="AV60" s="47">
        <v>1.488</v>
      </c>
      <c r="AW60" s="47">
        <v>1.4910000000000001</v>
      </c>
      <c r="AX60" s="47">
        <v>1.4870000000000001</v>
      </c>
      <c r="AY60" s="47">
        <v>1.4750000000000001</v>
      </c>
      <c r="AZ60" s="47">
        <v>1.472</v>
      </c>
      <c r="BA60" s="47">
        <v>1.4830000000000001</v>
      </c>
      <c r="BB60" s="47">
        <v>1.49</v>
      </c>
      <c r="BC60" s="47">
        <v>1.476</v>
      </c>
      <c r="BD60" s="47">
        <v>1.482</v>
      </c>
      <c r="BE60" s="47">
        <v>1.468</v>
      </c>
    </row>
    <row r="61" spans="1:57" x14ac:dyDescent="0.2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AC61" s="91">
        <v>70</v>
      </c>
      <c r="AD61" s="92" t="s">
        <v>85</v>
      </c>
      <c r="AE61" s="93">
        <v>427.34</v>
      </c>
      <c r="AF61" s="94">
        <v>352.55</v>
      </c>
      <c r="AG61" s="94">
        <v>414.66</v>
      </c>
      <c r="AH61" s="94">
        <v>545.95000000000005</v>
      </c>
      <c r="AI61" s="94">
        <v>554.87</v>
      </c>
      <c r="AJ61" s="94">
        <v>334.71</v>
      </c>
      <c r="AK61" s="94" t="s">
        <v>18</v>
      </c>
      <c r="AL61" s="94" t="s">
        <v>18</v>
      </c>
      <c r="AM61" s="94">
        <v>361.22</v>
      </c>
      <c r="AO61" s="1"/>
      <c r="AP61" s="9"/>
      <c r="AQ61" s="9"/>
      <c r="AR61" s="9"/>
      <c r="AS61" s="9"/>
      <c r="AT61" s="9"/>
      <c r="AU61" s="45">
        <v>44104</v>
      </c>
      <c r="AV61" s="47">
        <v>1.484</v>
      </c>
      <c r="AW61" s="47">
        <v>1.4870000000000001</v>
      </c>
      <c r="AX61" s="47">
        <v>1.482</v>
      </c>
      <c r="AY61" s="47">
        <v>1.472</v>
      </c>
      <c r="AZ61" s="47">
        <v>1.47</v>
      </c>
      <c r="BA61" s="47">
        <v>1.48</v>
      </c>
      <c r="BB61" s="47">
        <v>1.486</v>
      </c>
      <c r="BC61" s="47">
        <v>1.4730000000000001</v>
      </c>
      <c r="BD61" s="47">
        <v>1.478</v>
      </c>
      <c r="BE61" s="47">
        <v>1.4650000000000001</v>
      </c>
    </row>
    <row r="62" spans="1:57" x14ac:dyDescent="0.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AC62" s="91">
        <v>71</v>
      </c>
      <c r="AD62" s="92" t="s">
        <v>86</v>
      </c>
      <c r="AE62" s="93">
        <v>514.21</v>
      </c>
      <c r="AF62" s="94">
        <v>471.46</v>
      </c>
      <c r="AG62" s="94">
        <v>523.6</v>
      </c>
      <c r="AH62" s="94">
        <v>589.66999999999996</v>
      </c>
      <c r="AI62" s="94">
        <v>595.91999999999996</v>
      </c>
      <c r="AJ62" s="94">
        <v>423.85</v>
      </c>
      <c r="AK62" s="94" t="s">
        <v>18</v>
      </c>
      <c r="AL62" s="94" t="s">
        <v>18</v>
      </c>
      <c r="AM62" s="94">
        <v>480.79</v>
      </c>
      <c r="AO62" s="1"/>
      <c r="AP62" s="9"/>
      <c r="AQ62" s="9"/>
      <c r="AR62" s="9"/>
      <c r="AS62" s="9"/>
      <c r="AT62" s="9"/>
      <c r="AU62" s="45">
        <v>44196</v>
      </c>
      <c r="AV62" s="47">
        <v>1.476</v>
      </c>
      <c r="AW62" s="47">
        <v>1.4850000000000001</v>
      </c>
      <c r="AX62" s="47">
        <v>1.48</v>
      </c>
      <c r="AY62" s="47">
        <v>1.47</v>
      </c>
      <c r="AZ62" s="47">
        <v>1.4690000000000001</v>
      </c>
      <c r="BA62" s="47">
        <v>1.4770000000000001</v>
      </c>
      <c r="BB62" s="47">
        <v>1.484</v>
      </c>
      <c r="BC62" s="47">
        <v>1.4710000000000001</v>
      </c>
      <c r="BD62" s="47">
        <v>1.476</v>
      </c>
      <c r="BE62" s="47">
        <v>1.464</v>
      </c>
    </row>
    <row r="63" spans="1:57" x14ac:dyDescent="0.2">
      <c r="AC63" s="91">
        <v>84</v>
      </c>
      <c r="AD63" s="92" t="s">
        <v>369</v>
      </c>
      <c r="AE63" s="93">
        <v>466.25</v>
      </c>
      <c r="AF63" s="94">
        <v>459.84</v>
      </c>
      <c r="AG63" s="94" t="s">
        <v>18</v>
      </c>
      <c r="AH63" s="94" t="s">
        <v>18</v>
      </c>
      <c r="AI63" s="94">
        <v>476.76</v>
      </c>
      <c r="AJ63" s="94" t="s">
        <v>18</v>
      </c>
      <c r="AK63" s="94" t="s">
        <v>18</v>
      </c>
      <c r="AL63" s="94" t="s">
        <v>18</v>
      </c>
      <c r="AM63" s="94">
        <v>462.17</v>
      </c>
      <c r="AO63" s="1"/>
      <c r="AP63" s="9"/>
      <c r="AQ63" s="9"/>
      <c r="AR63" s="9"/>
      <c r="AS63" s="9"/>
      <c r="AT63" s="9"/>
      <c r="AU63" s="45">
        <v>44286</v>
      </c>
      <c r="AV63" s="47">
        <v>1.573</v>
      </c>
      <c r="AW63" s="47">
        <v>1.5069999999999999</v>
      </c>
      <c r="AX63" s="47">
        <v>1.4990000000000001</v>
      </c>
      <c r="AY63" s="47">
        <v>1.4930000000000001</v>
      </c>
      <c r="AZ63" s="47">
        <v>1.4930000000000001</v>
      </c>
      <c r="BA63" s="47">
        <v>1.5009999999999999</v>
      </c>
      <c r="BB63" s="47">
        <v>1.51</v>
      </c>
      <c r="BC63" s="47">
        <v>1.502</v>
      </c>
      <c r="BD63" s="47">
        <v>1.502</v>
      </c>
      <c r="BE63" s="47">
        <v>1.4890000000000001</v>
      </c>
    </row>
    <row r="64" spans="1:57" x14ac:dyDescent="0.2">
      <c r="A64" s="4" t="s">
        <v>392</v>
      </c>
      <c r="AC64" s="91">
        <v>85</v>
      </c>
      <c r="AD64" s="92" t="s">
        <v>87</v>
      </c>
      <c r="AE64" s="93">
        <v>415.14</v>
      </c>
      <c r="AF64" s="94">
        <v>409.42</v>
      </c>
      <c r="AG64" s="94" t="s">
        <v>18</v>
      </c>
      <c r="AH64" s="94" t="s">
        <v>18</v>
      </c>
      <c r="AI64" s="94">
        <v>424.51</v>
      </c>
      <c r="AJ64" s="94" t="s">
        <v>18</v>
      </c>
      <c r="AK64" s="94" t="s">
        <v>18</v>
      </c>
      <c r="AL64" s="94">
        <v>411.51</v>
      </c>
      <c r="AM64" s="94" t="s">
        <v>18</v>
      </c>
      <c r="AO64" s="1"/>
      <c r="AP64" s="9"/>
      <c r="AQ64" s="9"/>
      <c r="AR64" s="9"/>
      <c r="AS64" s="9"/>
      <c r="AT64" s="9"/>
      <c r="AU64" s="45">
        <v>44377</v>
      </c>
      <c r="AV64" s="47">
        <v>1.4930000000000001</v>
      </c>
      <c r="AW64" s="47">
        <v>1.4239999999999999</v>
      </c>
      <c r="AX64" s="47">
        <v>1.417</v>
      </c>
      <c r="AY64" s="47">
        <v>1.4139999999999999</v>
      </c>
      <c r="AZ64" s="47">
        <v>1.411</v>
      </c>
      <c r="BA64" s="47">
        <v>1.4179999999999999</v>
      </c>
      <c r="BB64" s="47">
        <v>1.42</v>
      </c>
      <c r="BC64" s="47">
        <v>1.4079999999999999</v>
      </c>
      <c r="BD64" s="47">
        <v>1.4159999999999999</v>
      </c>
      <c r="BE64" s="47">
        <v>1.4039999999999999</v>
      </c>
    </row>
    <row r="65" spans="1:57" x14ac:dyDescent="0.2">
      <c r="A65" s="13" t="s">
        <v>318</v>
      </c>
      <c r="AC65" s="91">
        <v>86</v>
      </c>
      <c r="AD65" s="92" t="s">
        <v>88</v>
      </c>
      <c r="AE65" s="93">
        <v>376.65</v>
      </c>
      <c r="AF65" s="94">
        <v>371.45</v>
      </c>
      <c r="AG65" s="94" t="s">
        <v>18</v>
      </c>
      <c r="AH65" s="94" t="s">
        <v>18</v>
      </c>
      <c r="AI65" s="94">
        <v>385.1</v>
      </c>
      <c r="AJ65" s="94" t="s">
        <v>18</v>
      </c>
      <c r="AK65" s="94" t="s">
        <v>18</v>
      </c>
      <c r="AL65" s="94">
        <v>373.35</v>
      </c>
      <c r="AM65" s="94" t="s">
        <v>18</v>
      </c>
      <c r="AO65" s="1"/>
      <c r="AP65" s="9"/>
      <c r="AQ65" s="9"/>
      <c r="AR65" s="9"/>
      <c r="AS65" s="9"/>
      <c r="AT65" s="9"/>
      <c r="AU65" s="45">
        <v>44469</v>
      </c>
      <c r="AV65" s="47">
        <v>1.38</v>
      </c>
      <c r="AW65" s="47">
        <v>1.3220000000000001</v>
      </c>
      <c r="AX65" s="47">
        <v>1.32</v>
      </c>
      <c r="AY65" s="47">
        <v>1.3140000000000001</v>
      </c>
      <c r="AZ65" s="47">
        <v>1.3160000000000001</v>
      </c>
      <c r="BA65" s="47">
        <v>1.325</v>
      </c>
      <c r="BB65" s="47">
        <v>1.327</v>
      </c>
      <c r="BC65" s="47">
        <v>1.319</v>
      </c>
      <c r="BD65" s="47">
        <v>1.323</v>
      </c>
      <c r="BE65" s="47">
        <v>1.3129999999999999</v>
      </c>
    </row>
    <row r="66" spans="1:57" ht="15" x14ac:dyDescent="0.25">
      <c r="AC66" s="97">
        <v>1212</v>
      </c>
      <c r="AD66" s="98" t="s">
        <v>89</v>
      </c>
      <c r="AE66" s="101" t="s">
        <v>18</v>
      </c>
      <c r="AF66" s="100" t="s">
        <v>18</v>
      </c>
      <c r="AG66" s="100" t="s">
        <v>18</v>
      </c>
      <c r="AH66" s="100" t="s">
        <v>18</v>
      </c>
      <c r="AI66" s="100" t="s">
        <v>18</v>
      </c>
      <c r="AJ66" s="100" t="s">
        <v>18</v>
      </c>
      <c r="AK66" s="100" t="s">
        <v>18</v>
      </c>
      <c r="AL66" s="100" t="s">
        <v>18</v>
      </c>
      <c r="AM66" s="100" t="s">
        <v>18</v>
      </c>
      <c r="AO66" s="1"/>
      <c r="AP66" s="9"/>
      <c r="AQ66" s="9"/>
      <c r="AR66" s="9"/>
      <c r="AS66" s="9"/>
      <c r="AT66" s="9"/>
      <c r="AU66" s="45">
        <v>44561</v>
      </c>
      <c r="AV66" s="47">
        <v>1.3460000000000001</v>
      </c>
      <c r="AW66" s="47">
        <v>1.264</v>
      </c>
      <c r="AX66" s="47">
        <v>1.262</v>
      </c>
      <c r="AY66" s="47">
        <v>1.2589999999999999</v>
      </c>
      <c r="AZ66" s="47">
        <v>1.258</v>
      </c>
      <c r="BA66" s="47">
        <v>1.2649999999999999</v>
      </c>
      <c r="BB66" s="47">
        <v>1.2669999999999999</v>
      </c>
      <c r="BC66" s="47">
        <v>1.2609999999999999</v>
      </c>
      <c r="BD66" s="47">
        <v>1.266</v>
      </c>
      <c r="BE66" s="47">
        <v>1.2589999999999999</v>
      </c>
    </row>
    <row r="67" spans="1:57" x14ac:dyDescent="0.2">
      <c r="AC67" s="91">
        <v>77</v>
      </c>
      <c r="AD67" s="92" t="s">
        <v>90</v>
      </c>
      <c r="AE67" s="93">
        <v>301.60000000000002</v>
      </c>
      <c r="AF67" s="94">
        <v>289</v>
      </c>
      <c r="AG67" s="94">
        <v>321.02</v>
      </c>
      <c r="AH67" s="94" t="s">
        <v>18</v>
      </c>
      <c r="AI67" s="94" t="s">
        <v>18</v>
      </c>
      <c r="AJ67" s="94" t="s">
        <v>18</v>
      </c>
      <c r="AK67" s="94" t="s">
        <v>18</v>
      </c>
      <c r="AL67" s="94" t="s">
        <v>18</v>
      </c>
      <c r="AM67" s="94">
        <v>294.8</v>
      </c>
      <c r="AO67" s="1"/>
      <c r="AP67" s="9"/>
      <c r="AQ67" s="9"/>
      <c r="AR67" s="9"/>
      <c r="AS67" s="9"/>
      <c r="AT67" s="9"/>
      <c r="AU67" s="45">
        <v>44651</v>
      </c>
      <c r="AV67" s="47">
        <v>1.2609999999999999</v>
      </c>
      <c r="AW67" s="47">
        <v>1.2</v>
      </c>
      <c r="AX67" s="47">
        <v>1.196</v>
      </c>
      <c r="AY67" s="47">
        <v>1.1950000000000001</v>
      </c>
      <c r="AZ67" s="47">
        <v>1.1910000000000001</v>
      </c>
      <c r="BA67" s="47">
        <v>1.196</v>
      </c>
      <c r="BB67" s="47">
        <v>1.1950000000000001</v>
      </c>
      <c r="BC67" s="47">
        <v>1.1919999999999999</v>
      </c>
      <c r="BD67" s="47">
        <v>1.1990000000000001</v>
      </c>
      <c r="BE67" s="47">
        <v>1.1930000000000001</v>
      </c>
    </row>
    <row r="68" spans="1:57" x14ac:dyDescent="0.2">
      <c r="AC68" s="91">
        <v>78</v>
      </c>
      <c r="AD68" s="92" t="s">
        <v>91</v>
      </c>
      <c r="AE68" s="93">
        <v>306.51</v>
      </c>
      <c r="AF68" s="94">
        <v>293.70999999999998</v>
      </c>
      <c r="AG68" s="94">
        <v>326.22000000000003</v>
      </c>
      <c r="AH68" s="94" t="s">
        <v>18</v>
      </c>
      <c r="AI68" s="94" t="s">
        <v>18</v>
      </c>
      <c r="AJ68" s="94" t="s">
        <v>18</v>
      </c>
      <c r="AK68" s="94" t="s">
        <v>18</v>
      </c>
      <c r="AL68" s="94" t="s">
        <v>18</v>
      </c>
      <c r="AM68" s="94">
        <v>299.58</v>
      </c>
      <c r="AO68" s="1"/>
      <c r="AP68" s="9"/>
      <c r="AQ68" s="9"/>
      <c r="AR68" s="9"/>
      <c r="AS68" s="9"/>
      <c r="AT68" s="9"/>
      <c r="AU68" s="45">
        <v>44742</v>
      </c>
      <c r="AV68" s="47">
        <v>1.21</v>
      </c>
      <c r="AW68" s="47">
        <v>1.125</v>
      </c>
      <c r="AX68" s="47">
        <v>1.1220000000000001</v>
      </c>
      <c r="AY68" s="47">
        <v>1.121</v>
      </c>
      <c r="AZ68" s="47">
        <v>1.1180000000000001</v>
      </c>
      <c r="BA68" s="47">
        <v>1.1220000000000001</v>
      </c>
      <c r="BB68" s="47">
        <v>1.121</v>
      </c>
      <c r="BC68" s="47">
        <v>1.1180000000000001</v>
      </c>
      <c r="BD68" s="47">
        <v>1.1240000000000001</v>
      </c>
      <c r="BE68" s="47">
        <v>1.119</v>
      </c>
    </row>
    <row r="69" spans="1:57" x14ac:dyDescent="0.2">
      <c r="AC69" s="91">
        <v>79</v>
      </c>
      <c r="AD69" s="92" t="s">
        <v>92</v>
      </c>
      <c r="AE69" s="93">
        <v>333.12</v>
      </c>
      <c r="AF69" s="94">
        <v>305.44</v>
      </c>
      <c r="AG69" s="94">
        <v>339.19</v>
      </c>
      <c r="AH69" s="94">
        <v>382.04</v>
      </c>
      <c r="AI69" s="94">
        <v>386.01</v>
      </c>
      <c r="AJ69" s="94">
        <v>274.57</v>
      </c>
      <c r="AK69" s="94" t="s">
        <v>18</v>
      </c>
      <c r="AL69" s="94" t="s">
        <v>18</v>
      </c>
      <c r="AM69" s="94">
        <v>311.55</v>
      </c>
      <c r="AO69" s="1"/>
      <c r="AP69" s="6"/>
      <c r="AQ69" s="6"/>
      <c r="AR69" s="6"/>
      <c r="AS69" s="6"/>
      <c r="AT69" s="9"/>
      <c r="AU69" s="45">
        <v>44834</v>
      </c>
      <c r="AV69" s="47">
        <v>1.1659999999999999</v>
      </c>
      <c r="AW69" s="47">
        <v>1.0980000000000001</v>
      </c>
      <c r="AX69" s="47">
        <v>1.0980000000000001</v>
      </c>
      <c r="AY69" s="47">
        <v>1.0980000000000001</v>
      </c>
      <c r="AZ69" s="47">
        <v>1.095</v>
      </c>
      <c r="BA69" s="47">
        <v>1.0980000000000001</v>
      </c>
      <c r="BB69" s="47">
        <v>1.0940000000000001</v>
      </c>
      <c r="BC69" s="47">
        <v>1.091</v>
      </c>
      <c r="BD69" s="47">
        <v>1.099</v>
      </c>
      <c r="BE69" s="47">
        <v>1.0900000000000001</v>
      </c>
    </row>
    <row r="70" spans="1:57" ht="15" x14ac:dyDescent="0.25">
      <c r="AC70" s="97">
        <v>1220</v>
      </c>
      <c r="AD70" s="98" t="s">
        <v>93</v>
      </c>
      <c r="AE70" s="101" t="s">
        <v>18</v>
      </c>
      <c r="AF70" s="100" t="s">
        <v>18</v>
      </c>
      <c r="AG70" s="100" t="s">
        <v>18</v>
      </c>
      <c r="AH70" s="100" t="s">
        <v>18</v>
      </c>
      <c r="AI70" s="100" t="s">
        <v>18</v>
      </c>
      <c r="AJ70" s="100" t="s">
        <v>18</v>
      </c>
      <c r="AK70" s="100" t="s">
        <v>18</v>
      </c>
      <c r="AL70" s="100" t="s">
        <v>18</v>
      </c>
      <c r="AM70" s="100" t="s">
        <v>18</v>
      </c>
      <c r="AO70" s="1"/>
      <c r="AP70" s="9"/>
      <c r="AQ70" s="9"/>
      <c r="AR70" s="9"/>
      <c r="AS70" s="9"/>
      <c r="AT70" s="9"/>
      <c r="AU70" s="45">
        <v>44926</v>
      </c>
      <c r="AV70" s="47">
        <v>1.1200000000000001</v>
      </c>
      <c r="AW70" s="47">
        <v>1.08</v>
      </c>
      <c r="AX70" s="47">
        <v>1.0780000000000001</v>
      </c>
      <c r="AY70" s="47">
        <v>1.0760000000000001</v>
      </c>
      <c r="AZ70" s="47">
        <v>1.073</v>
      </c>
      <c r="BA70" s="47">
        <v>1.0780000000000001</v>
      </c>
      <c r="BB70" s="47">
        <v>1.0780000000000001</v>
      </c>
      <c r="BC70" s="47">
        <v>1.0740000000000001</v>
      </c>
      <c r="BD70" s="47">
        <v>1.08</v>
      </c>
      <c r="BE70" s="47">
        <v>1.0720000000000001</v>
      </c>
    </row>
    <row r="71" spans="1:57" x14ac:dyDescent="0.2">
      <c r="AC71" s="91">
        <v>60</v>
      </c>
      <c r="AD71" s="92" t="s">
        <v>94</v>
      </c>
      <c r="AE71" s="93">
        <v>462.33</v>
      </c>
      <c r="AF71" s="94">
        <v>391.62</v>
      </c>
      <c r="AG71" s="94">
        <v>419.61</v>
      </c>
      <c r="AH71" s="94" t="s">
        <v>18</v>
      </c>
      <c r="AI71" s="94">
        <v>429.8</v>
      </c>
      <c r="AJ71" s="94">
        <v>441.79</v>
      </c>
      <c r="AK71" s="94" t="s">
        <v>18</v>
      </c>
      <c r="AL71" s="94">
        <v>531.88</v>
      </c>
      <c r="AM71" s="94">
        <v>559.34</v>
      </c>
      <c r="AO71" s="1"/>
      <c r="AP71" s="9"/>
      <c r="AQ71" s="9"/>
      <c r="AR71" s="9"/>
      <c r="AS71" s="9"/>
      <c r="AT71" s="9"/>
      <c r="AU71" s="45">
        <v>45016</v>
      </c>
      <c r="AV71" s="47">
        <v>1.089</v>
      </c>
      <c r="AW71" s="47">
        <v>1.052</v>
      </c>
      <c r="AX71" s="47">
        <v>1.0509999999999999</v>
      </c>
      <c r="AY71" s="47">
        <v>1.05</v>
      </c>
      <c r="AZ71" s="47">
        <v>1.0469999999999999</v>
      </c>
      <c r="BA71" s="47">
        <v>1.052</v>
      </c>
      <c r="BB71" s="47">
        <v>1.0509999999999999</v>
      </c>
      <c r="BC71" s="47">
        <v>1.0469999999999999</v>
      </c>
      <c r="BD71" s="47">
        <v>1.054</v>
      </c>
      <c r="BE71" s="47">
        <v>1.046</v>
      </c>
    </row>
    <row r="72" spans="1:57" x14ac:dyDescent="0.2">
      <c r="AC72" s="91">
        <v>61</v>
      </c>
      <c r="AD72" s="92" t="s">
        <v>95</v>
      </c>
      <c r="AE72" s="93">
        <v>490.01</v>
      </c>
      <c r="AF72" s="94">
        <v>450.14</v>
      </c>
      <c r="AG72" s="94">
        <v>465.56</v>
      </c>
      <c r="AH72" s="94" t="s">
        <v>18</v>
      </c>
      <c r="AI72" s="94">
        <v>412.84</v>
      </c>
      <c r="AJ72" s="94">
        <v>443.45</v>
      </c>
      <c r="AK72" s="94" t="s">
        <v>18</v>
      </c>
      <c r="AL72" s="94">
        <v>603.4</v>
      </c>
      <c r="AM72" s="94">
        <v>564.62</v>
      </c>
      <c r="AO72" s="1"/>
      <c r="AP72" s="9"/>
      <c r="AQ72" s="9"/>
      <c r="AR72" s="9"/>
      <c r="AS72" s="9"/>
      <c r="AT72" s="9"/>
      <c r="AU72" s="45">
        <v>45107</v>
      </c>
      <c r="AV72" s="47">
        <v>1.073</v>
      </c>
      <c r="AW72" s="47">
        <v>1.044</v>
      </c>
      <c r="AX72" s="47">
        <v>1.0429999999999999</v>
      </c>
      <c r="AY72" s="47">
        <v>1.042</v>
      </c>
      <c r="AZ72" s="47">
        <v>1.038</v>
      </c>
      <c r="BA72" s="47">
        <v>1.044</v>
      </c>
      <c r="BB72" s="47">
        <v>1.042</v>
      </c>
      <c r="BC72" s="47">
        <v>1.038</v>
      </c>
      <c r="BD72" s="47">
        <v>1.0429999999999999</v>
      </c>
      <c r="BE72" s="47">
        <v>1.0369999999999999</v>
      </c>
    </row>
    <row r="73" spans="1:57" x14ac:dyDescent="0.2">
      <c r="AC73" s="91">
        <v>62</v>
      </c>
      <c r="AD73" s="92" t="s">
        <v>96</v>
      </c>
      <c r="AE73" s="93">
        <v>787.48</v>
      </c>
      <c r="AF73" s="94">
        <v>760.89</v>
      </c>
      <c r="AG73" s="94">
        <v>786.9</v>
      </c>
      <c r="AH73" s="94" t="s">
        <v>18</v>
      </c>
      <c r="AI73" s="94">
        <v>697.84</v>
      </c>
      <c r="AJ73" s="94">
        <v>749.63</v>
      </c>
      <c r="AK73" s="94" t="s">
        <v>18</v>
      </c>
      <c r="AL73" s="94">
        <v>942.09</v>
      </c>
      <c r="AM73" s="94" t="s">
        <v>18</v>
      </c>
      <c r="AO73" s="1"/>
      <c r="AP73" s="9"/>
      <c r="AQ73" s="9"/>
      <c r="AR73" s="9"/>
      <c r="AS73" s="9"/>
      <c r="AT73" s="9"/>
      <c r="AU73" s="46">
        <v>45199</v>
      </c>
      <c r="AV73" s="48">
        <v>1.0609999999999999</v>
      </c>
      <c r="AW73" s="47">
        <v>1.042</v>
      </c>
      <c r="AX73" s="47">
        <v>1.0429999999999999</v>
      </c>
      <c r="AY73" s="47">
        <v>1.042</v>
      </c>
      <c r="AZ73" s="47">
        <v>1.0389999999999999</v>
      </c>
      <c r="BA73" s="47">
        <v>1.044</v>
      </c>
      <c r="BB73" s="47">
        <v>1.042</v>
      </c>
      <c r="BC73" s="47">
        <v>1.0389999999999999</v>
      </c>
      <c r="BD73" s="47">
        <v>1.0429999999999999</v>
      </c>
      <c r="BE73" s="47">
        <v>1.038</v>
      </c>
    </row>
    <row r="74" spans="1:57" x14ac:dyDescent="0.2">
      <c r="AC74" s="91">
        <v>64</v>
      </c>
      <c r="AD74" s="92" t="s">
        <v>97</v>
      </c>
      <c r="AE74" s="93">
        <v>371.81</v>
      </c>
      <c r="AF74" s="94">
        <v>352.32</v>
      </c>
      <c r="AG74" s="94">
        <v>364.31</v>
      </c>
      <c r="AH74" s="94" t="s">
        <v>18</v>
      </c>
      <c r="AI74" s="94">
        <v>323.12</v>
      </c>
      <c r="AJ74" s="94">
        <v>347.02</v>
      </c>
      <c r="AK74" s="94" t="s">
        <v>18</v>
      </c>
      <c r="AL74" s="94">
        <v>472.24</v>
      </c>
      <c r="AM74" s="94" t="s">
        <v>18</v>
      </c>
      <c r="AO74" s="1"/>
      <c r="AP74" s="9"/>
      <c r="AQ74" s="9"/>
      <c r="AR74" s="9"/>
      <c r="AS74" s="9"/>
      <c r="AT74" s="6"/>
      <c r="AU74" s="45">
        <v>45291</v>
      </c>
      <c r="AV74" s="47">
        <v>1.0509999999999999</v>
      </c>
      <c r="AW74" s="47">
        <v>1.052</v>
      </c>
      <c r="AX74" s="47">
        <v>1.0529999999999999</v>
      </c>
      <c r="AY74" s="47">
        <v>1.052</v>
      </c>
      <c r="AZ74" s="47">
        <v>1.0489999999999999</v>
      </c>
      <c r="BA74" s="47">
        <v>1.054</v>
      </c>
      <c r="BB74" s="47">
        <v>1.052</v>
      </c>
      <c r="BC74" s="47">
        <v>1.048</v>
      </c>
      <c r="BD74" s="47">
        <v>1.0529999999999999</v>
      </c>
      <c r="BE74" s="47">
        <v>1.046</v>
      </c>
    </row>
    <row r="75" spans="1:57" x14ac:dyDescent="0.2">
      <c r="AC75" s="91">
        <v>65</v>
      </c>
      <c r="AD75" s="92" t="s">
        <v>98</v>
      </c>
      <c r="AE75" s="93">
        <v>395.93</v>
      </c>
      <c r="AF75" s="94">
        <v>375.1</v>
      </c>
      <c r="AG75" s="94">
        <v>388.03</v>
      </c>
      <c r="AH75" s="94" t="s">
        <v>18</v>
      </c>
      <c r="AI75" s="94">
        <v>344.04</v>
      </c>
      <c r="AJ75" s="94">
        <v>369.57</v>
      </c>
      <c r="AK75" s="94" t="s">
        <v>18</v>
      </c>
      <c r="AL75" s="94">
        <v>502.88</v>
      </c>
      <c r="AM75" s="94" t="s">
        <v>18</v>
      </c>
      <c r="AO75" s="1"/>
      <c r="AP75" s="9"/>
      <c r="AQ75" s="9"/>
      <c r="AR75" s="9"/>
      <c r="AS75" s="9"/>
      <c r="AT75" s="9"/>
      <c r="AU75" s="45">
        <v>45382</v>
      </c>
      <c r="AV75" s="47">
        <v>1.046</v>
      </c>
      <c r="AW75" s="47">
        <v>1.046</v>
      </c>
      <c r="AX75" s="47">
        <v>1.048</v>
      </c>
      <c r="AY75" s="47">
        <v>1.048</v>
      </c>
      <c r="AZ75" s="47">
        <v>1.046</v>
      </c>
      <c r="BA75" s="47">
        <v>1.0489999999999999</v>
      </c>
      <c r="BB75" s="47">
        <v>1.0469999999999999</v>
      </c>
      <c r="BC75" s="47">
        <v>1.044</v>
      </c>
      <c r="BD75" s="47">
        <v>1.048</v>
      </c>
      <c r="BE75" s="47">
        <v>1.04</v>
      </c>
    </row>
    <row r="76" spans="1:57" x14ac:dyDescent="0.2">
      <c r="AC76" s="91">
        <v>68</v>
      </c>
      <c r="AD76" s="92" t="s">
        <v>99</v>
      </c>
      <c r="AE76" s="93">
        <v>424.11</v>
      </c>
      <c r="AF76" s="94">
        <v>401.89</v>
      </c>
      <c r="AG76" s="94">
        <v>415.58</v>
      </c>
      <c r="AH76" s="94" t="s">
        <v>18</v>
      </c>
      <c r="AI76" s="94">
        <v>368.52</v>
      </c>
      <c r="AJ76" s="94">
        <v>395.86</v>
      </c>
      <c r="AK76" s="94" t="s">
        <v>18</v>
      </c>
      <c r="AL76" s="94">
        <v>538.64</v>
      </c>
      <c r="AM76" s="94" t="s">
        <v>18</v>
      </c>
      <c r="AO76" s="1"/>
      <c r="AP76" s="9"/>
      <c r="AQ76" s="9"/>
      <c r="AR76" s="9"/>
      <c r="AS76" s="9"/>
      <c r="AT76" s="9"/>
      <c r="AU76" s="45">
        <v>45473</v>
      </c>
      <c r="AV76" s="47">
        <v>1.0349999999999999</v>
      </c>
      <c r="AW76" s="47">
        <v>1.036</v>
      </c>
      <c r="AX76" s="47">
        <v>1.036</v>
      </c>
      <c r="AY76" s="47">
        <v>1.038</v>
      </c>
      <c r="AZ76" s="47">
        <v>1.0349999999999999</v>
      </c>
      <c r="BA76" s="47">
        <v>1.0369999999999999</v>
      </c>
      <c r="BB76" s="47">
        <v>1.036</v>
      </c>
      <c r="BC76" s="47">
        <v>1.036</v>
      </c>
      <c r="BD76" s="47">
        <v>1.0389999999999999</v>
      </c>
      <c r="BE76" s="47">
        <v>1.032</v>
      </c>
    </row>
    <row r="77" spans="1:57" x14ac:dyDescent="0.2">
      <c r="AC77" s="91">
        <v>69</v>
      </c>
      <c r="AD77" s="92" t="s">
        <v>100</v>
      </c>
      <c r="AE77" s="93">
        <v>509.8</v>
      </c>
      <c r="AF77" s="94">
        <v>462.59</v>
      </c>
      <c r="AG77" s="94">
        <v>478.47</v>
      </c>
      <c r="AH77" s="94" t="s">
        <v>18</v>
      </c>
      <c r="AI77" s="94">
        <v>424.26</v>
      </c>
      <c r="AJ77" s="94">
        <v>455.73</v>
      </c>
      <c r="AK77" s="94" t="s">
        <v>18</v>
      </c>
      <c r="AL77" s="94">
        <v>683.48</v>
      </c>
      <c r="AM77" s="94">
        <v>554.17999999999995</v>
      </c>
      <c r="AO77" s="1"/>
      <c r="AP77" s="9"/>
      <c r="AQ77" s="9"/>
      <c r="AR77" s="9"/>
      <c r="AS77" s="9"/>
      <c r="AT77" s="9"/>
      <c r="AU77" s="45">
        <v>45565</v>
      </c>
      <c r="AV77" s="47">
        <v>1.028</v>
      </c>
      <c r="AW77" s="47">
        <v>1.03</v>
      </c>
      <c r="AX77" s="47">
        <v>1.03</v>
      </c>
      <c r="AY77" s="47">
        <v>1.032</v>
      </c>
      <c r="AZ77" s="47">
        <v>1.0289999999999999</v>
      </c>
      <c r="BA77" s="47">
        <v>1.0309999999999999</v>
      </c>
      <c r="BB77" s="47">
        <v>1.0289999999999999</v>
      </c>
      <c r="BC77" s="47">
        <v>1.0289999999999999</v>
      </c>
      <c r="BD77" s="47">
        <v>1.032</v>
      </c>
      <c r="BE77" s="47">
        <v>1.0269999999999999</v>
      </c>
    </row>
    <row r="78" spans="1:57" ht="15" x14ac:dyDescent="0.25">
      <c r="AC78" s="97">
        <v>1230</v>
      </c>
      <c r="AD78" s="98" t="s">
        <v>101</v>
      </c>
      <c r="AE78" s="101" t="s">
        <v>18</v>
      </c>
      <c r="AF78" s="100" t="s">
        <v>18</v>
      </c>
      <c r="AG78" s="100" t="s">
        <v>18</v>
      </c>
      <c r="AH78" s="100" t="s">
        <v>18</v>
      </c>
      <c r="AI78" s="100" t="s">
        <v>18</v>
      </c>
      <c r="AJ78" s="100" t="s">
        <v>18</v>
      </c>
      <c r="AK78" s="100" t="s">
        <v>18</v>
      </c>
      <c r="AL78" s="100" t="s">
        <v>18</v>
      </c>
      <c r="AM78" s="100" t="s">
        <v>18</v>
      </c>
      <c r="AO78" s="1"/>
      <c r="AP78" s="9"/>
      <c r="AQ78" s="9"/>
      <c r="AR78" s="9"/>
      <c r="AS78" s="9"/>
      <c r="AT78" s="9"/>
      <c r="AU78" s="46">
        <v>45657</v>
      </c>
      <c r="AV78" s="47">
        <v>1</v>
      </c>
      <c r="AW78" s="47">
        <v>1</v>
      </c>
      <c r="AX78" s="47">
        <v>1</v>
      </c>
      <c r="AY78" s="47">
        <v>1</v>
      </c>
      <c r="AZ78" s="47">
        <v>1</v>
      </c>
      <c r="BA78" s="47">
        <v>1</v>
      </c>
      <c r="BB78" s="47">
        <v>1</v>
      </c>
      <c r="BC78" s="47">
        <v>1</v>
      </c>
      <c r="BD78" s="47">
        <v>1</v>
      </c>
      <c r="BE78" s="47">
        <v>1</v>
      </c>
    </row>
    <row r="79" spans="1:57" ht="15" x14ac:dyDescent="0.25">
      <c r="AC79" s="91">
        <v>24</v>
      </c>
      <c r="AD79" s="92" t="s">
        <v>102</v>
      </c>
      <c r="AE79" s="93">
        <v>436.76</v>
      </c>
      <c r="AF79" s="94">
        <v>436.58</v>
      </c>
      <c r="AG79" s="94">
        <v>439.92</v>
      </c>
      <c r="AH79" s="94">
        <v>453.86</v>
      </c>
      <c r="AI79" s="94">
        <v>408.01</v>
      </c>
      <c r="AJ79" s="94" t="s">
        <v>18</v>
      </c>
      <c r="AK79" s="94">
        <v>445.52</v>
      </c>
      <c r="AL79" s="94" t="s">
        <v>18</v>
      </c>
      <c r="AM79" s="94" t="s">
        <v>18</v>
      </c>
      <c r="AO79" s="1"/>
      <c r="AP79" s="9"/>
      <c r="AQ79" s="9"/>
      <c r="AR79" s="9"/>
      <c r="AS79" s="9"/>
      <c r="AT79" s="9"/>
      <c r="AU79" s="9"/>
      <c r="AV79" s="204"/>
      <c r="AW79" s="204"/>
      <c r="AX79" s="204"/>
      <c r="AY79" s="204"/>
      <c r="AZ79" s="204"/>
      <c r="BA79" s="204"/>
      <c r="BB79" s="204"/>
      <c r="BC79" s="204"/>
      <c r="BD79" s="204"/>
      <c r="BE79" s="204"/>
    </row>
    <row r="80" spans="1:57" x14ac:dyDescent="0.2">
      <c r="AC80" s="91">
        <v>30</v>
      </c>
      <c r="AD80" s="92" t="s">
        <v>103</v>
      </c>
      <c r="AE80" s="93">
        <v>311.05</v>
      </c>
      <c r="AF80" s="94">
        <v>323.68</v>
      </c>
      <c r="AG80" s="94">
        <v>277.20999999999998</v>
      </c>
      <c r="AH80" s="94" t="s">
        <v>18</v>
      </c>
      <c r="AI80" s="94">
        <v>292.22000000000003</v>
      </c>
      <c r="AJ80" s="94" t="s">
        <v>18</v>
      </c>
      <c r="AK80" s="94" t="s">
        <v>18</v>
      </c>
      <c r="AL80" s="94">
        <v>351.11</v>
      </c>
      <c r="AM80" s="94" t="s">
        <v>18</v>
      </c>
      <c r="AO80" s="1"/>
      <c r="AP80" s="9"/>
      <c r="AQ80" s="9"/>
      <c r="AR80" s="9"/>
      <c r="AS80" s="9"/>
      <c r="AT80" s="9"/>
      <c r="AU80" s="9"/>
      <c r="AV80" s="9"/>
    </row>
    <row r="81" spans="29:48" x14ac:dyDescent="0.2">
      <c r="AC81" s="91">
        <v>31</v>
      </c>
      <c r="AD81" s="92" t="s">
        <v>104</v>
      </c>
      <c r="AE81" s="93">
        <v>318</v>
      </c>
      <c r="AF81" s="94">
        <v>325.83</v>
      </c>
      <c r="AG81" s="94">
        <v>284.82</v>
      </c>
      <c r="AH81" s="94" t="s">
        <v>18</v>
      </c>
      <c r="AI81" s="94">
        <v>300.44</v>
      </c>
      <c r="AJ81" s="94" t="s">
        <v>18</v>
      </c>
      <c r="AK81" s="94" t="s">
        <v>18</v>
      </c>
      <c r="AL81" s="94">
        <v>360.91</v>
      </c>
      <c r="AM81" s="94" t="s">
        <v>18</v>
      </c>
      <c r="AO81" s="1"/>
      <c r="AP81" s="9"/>
      <c r="AQ81" s="9"/>
      <c r="AR81" s="9"/>
      <c r="AS81" s="9"/>
      <c r="AT81" s="9"/>
      <c r="AU81" s="9"/>
      <c r="AV81" s="9"/>
    </row>
    <row r="82" spans="29:48" x14ac:dyDescent="0.2">
      <c r="AC82" s="91">
        <v>39</v>
      </c>
      <c r="AD82" s="92" t="s">
        <v>105</v>
      </c>
      <c r="AE82" s="93">
        <v>305.76</v>
      </c>
      <c r="AF82" s="94">
        <v>313.26</v>
      </c>
      <c r="AG82" s="94">
        <v>273.79000000000002</v>
      </c>
      <c r="AH82" s="94" t="s">
        <v>18</v>
      </c>
      <c r="AI82" s="94">
        <v>288.88</v>
      </c>
      <c r="AJ82" s="94" t="s">
        <v>18</v>
      </c>
      <c r="AK82" s="94" t="s">
        <v>18</v>
      </c>
      <c r="AL82" s="94">
        <v>347.06</v>
      </c>
      <c r="AM82" s="94" t="s">
        <v>18</v>
      </c>
      <c r="AO82" s="1"/>
      <c r="AP82" s="9"/>
      <c r="AQ82" s="9"/>
      <c r="AR82" s="9"/>
      <c r="AS82" s="9"/>
      <c r="AT82" s="9"/>
      <c r="AU82" s="11"/>
      <c r="AV82" s="9"/>
    </row>
    <row r="83" spans="29:48" x14ac:dyDescent="0.2">
      <c r="AC83" s="91">
        <v>42</v>
      </c>
      <c r="AD83" s="92" t="s">
        <v>106</v>
      </c>
      <c r="AE83" s="93">
        <v>246.22</v>
      </c>
      <c r="AF83" s="94">
        <v>259.7</v>
      </c>
      <c r="AG83" s="94" t="s">
        <v>18</v>
      </c>
      <c r="AH83" s="94" t="s">
        <v>18</v>
      </c>
      <c r="AI83" s="94">
        <v>232.73</v>
      </c>
      <c r="AJ83" s="94" t="s">
        <v>18</v>
      </c>
      <c r="AK83" s="94" t="s">
        <v>18</v>
      </c>
      <c r="AL83" s="94" t="s">
        <v>18</v>
      </c>
      <c r="AM83" s="94" t="s">
        <v>18</v>
      </c>
      <c r="AO83" s="1"/>
      <c r="AP83" s="9"/>
      <c r="AQ83" s="9"/>
      <c r="AR83" s="9"/>
      <c r="AS83" s="9"/>
      <c r="AT83" s="9"/>
      <c r="AU83" s="11"/>
      <c r="AV83" s="9"/>
    </row>
    <row r="84" spans="29:48" x14ac:dyDescent="0.2">
      <c r="AC84" s="91">
        <v>51</v>
      </c>
      <c r="AD84" s="92" t="s">
        <v>107</v>
      </c>
      <c r="AE84" s="93">
        <v>276.3</v>
      </c>
      <c r="AF84" s="94">
        <v>293.19</v>
      </c>
      <c r="AG84" s="94">
        <v>257.10000000000002</v>
      </c>
      <c r="AH84" s="94" t="s">
        <v>18</v>
      </c>
      <c r="AI84" s="94">
        <v>261.97000000000003</v>
      </c>
      <c r="AJ84" s="94" t="s">
        <v>18</v>
      </c>
      <c r="AK84" s="94" t="s">
        <v>18</v>
      </c>
      <c r="AL84" s="94">
        <v>292.91000000000003</v>
      </c>
      <c r="AM84" s="94" t="s">
        <v>18</v>
      </c>
      <c r="AO84" s="1"/>
      <c r="AP84" s="9"/>
      <c r="AQ84" s="9"/>
      <c r="AR84" s="9"/>
      <c r="AS84" s="9"/>
      <c r="AT84" s="9"/>
      <c r="AU84" s="11"/>
      <c r="AV84" s="9"/>
    </row>
    <row r="85" spans="29:48" x14ac:dyDescent="0.2">
      <c r="AC85" s="91">
        <v>58</v>
      </c>
      <c r="AD85" s="92" t="s">
        <v>108</v>
      </c>
      <c r="AE85" s="93">
        <v>333.86</v>
      </c>
      <c r="AF85" s="94">
        <v>354.28</v>
      </c>
      <c r="AG85" s="94">
        <v>310.7</v>
      </c>
      <c r="AH85" s="94" t="s">
        <v>18</v>
      </c>
      <c r="AI85" s="94">
        <v>316.55</v>
      </c>
      <c r="AJ85" s="94" t="s">
        <v>18</v>
      </c>
      <c r="AK85" s="94" t="s">
        <v>18</v>
      </c>
      <c r="AL85" s="94">
        <v>353.88</v>
      </c>
      <c r="AM85" s="94" t="s">
        <v>18</v>
      </c>
      <c r="AO85" s="1"/>
      <c r="AP85" s="9"/>
      <c r="AQ85" s="9"/>
      <c r="AR85" s="9"/>
      <c r="AS85" s="9"/>
      <c r="AT85" s="9"/>
      <c r="AU85" s="11"/>
      <c r="AV85" s="9"/>
    </row>
    <row r="86" spans="29:48" x14ac:dyDescent="0.2">
      <c r="AC86" s="91">
        <v>61</v>
      </c>
      <c r="AD86" s="92" t="s">
        <v>370</v>
      </c>
      <c r="AE86" s="93">
        <v>285.55</v>
      </c>
      <c r="AF86" s="94">
        <v>301.52999999999997</v>
      </c>
      <c r="AG86" s="94">
        <v>264.39999999999998</v>
      </c>
      <c r="AH86" s="94" t="s">
        <v>18</v>
      </c>
      <c r="AI86" s="94">
        <v>272.14</v>
      </c>
      <c r="AJ86" s="94" t="s">
        <v>18</v>
      </c>
      <c r="AK86" s="94" t="s">
        <v>18</v>
      </c>
      <c r="AL86" s="94">
        <v>304.19</v>
      </c>
      <c r="AM86" s="94" t="s">
        <v>18</v>
      </c>
      <c r="AO86" s="1"/>
      <c r="AP86" s="9"/>
      <c r="AQ86" s="9"/>
      <c r="AR86" s="9"/>
      <c r="AS86" s="9"/>
      <c r="AT86" s="9"/>
      <c r="AU86" s="11"/>
      <c r="AV86" s="9"/>
    </row>
    <row r="87" spans="29:48" x14ac:dyDescent="0.2">
      <c r="AC87" s="91">
        <v>68</v>
      </c>
      <c r="AD87" s="92" t="s">
        <v>109</v>
      </c>
      <c r="AE87" s="93">
        <v>338.58</v>
      </c>
      <c r="AF87" s="94">
        <v>357.49</v>
      </c>
      <c r="AG87" s="94">
        <v>313.51</v>
      </c>
      <c r="AH87" s="94" t="s">
        <v>18</v>
      </c>
      <c r="AI87" s="94">
        <v>322.61</v>
      </c>
      <c r="AJ87" s="94" t="s">
        <v>18</v>
      </c>
      <c r="AK87" s="94" t="s">
        <v>18</v>
      </c>
      <c r="AL87" s="94">
        <v>360.67</v>
      </c>
      <c r="AM87" s="94" t="s">
        <v>18</v>
      </c>
      <c r="AO87" s="1"/>
      <c r="AP87" s="9"/>
      <c r="AQ87" s="9"/>
      <c r="AR87" s="9"/>
      <c r="AS87" s="9"/>
      <c r="AT87" s="9"/>
      <c r="AU87" s="8"/>
      <c r="AV87" s="6"/>
    </row>
    <row r="88" spans="29:48" x14ac:dyDescent="0.2">
      <c r="AC88" s="91">
        <v>80</v>
      </c>
      <c r="AD88" s="92" t="s">
        <v>110</v>
      </c>
      <c r="AE88" s="93">
        <v>412.79</v>
      </c>
      <c r="AF88" s="94">
        <v>407.21</v>
      </c>
      <c r="AG88" s="94" t="s">
        <v>18</v>
      </c>
      <c r="AH88" s="94" t="s">
        <v>18</v>
      </c>
      <c r="AI88" s="94">
        <v>424.23</v>
      </c>
      <c r="AJ88" s="94" t="s">
        <v>18</v>
      </c>
      <c r="AK88" s="94" t="s">
        <v>18</v>
      </c>
      <c r="AL88" s="94">
        <v>406.91</v>
      </c>
      <c r="AM88" s="94" t="s">
        <v>18</v>
      </c>
      <c r="AO88" s="1"/>
      <c r="AP88" s="9"/>
      <c r="AQ88" s="9"/>
      <c r="AR88" s="9"/>
      <c r="AS88" s="9"/>
      <c r="AT88" s="9"/>
      <c r="AU88" s="11"/>
      <c r="AV88" s="9"/>
    </row>
    <row r="89" spans="29:48" x14ac:dyDescent="0.2">
      <c r="AC89" s="91">
        <v>81</v>
      </c>
      <c r="AD89" s="92" t="s">
        <v>111</v>
      </c>
      <c r="AE89" s="93">
        <v>416.54</v>
      </c>
      <c r="AF89" s="94">
        <v>410.81</v>
      </c>
      <c r="AG89" s="94" t="s">
        <v>18</v>
      </c>
      <c r="AH89" s="94" t="s">
        <v>18</v>
      </c>
      <c r="AI89" s="94">
        <v>425.93</v>
      </c>
      <c r="AJ89" s="94" t="s">
        <v>18</v>
      </c>
      <c r="AK89" s="94" t="s">
        <v>18</v>
      </c>
      <c r="AL89" s="94">
        <v>412.88</v>
      </c>
      <c r="AM89" s="94" t="s">
        <v>18</v>
      </c>
      <c r="AO89" s="1"/>
      <c r="AP89" s="9"/>
      <c r="AQ89" s="9"/>
      <c r="AR89" s="9"/>
      <c r="AS89" s="9"/>
      <c r="AT89" s="9"/>
      <c r="AU89" s="11"/>
      <c r="AV89" s="9"/>
    </row>
    <row r="90" spans="29:48" x14ac:dyDescent="0.2">
      <c r="AC90" s="91">
        <v>82</v>
      </c>
      <c r="AD90" s="92" t="s">
        <v>112</v>
      </c>
      <c r="AE90" s="93">
        <v>411.49</v>
      </c>
      <c r="AF90" s="94">
        <v>405.83</v>
      </c>
      <c r="AG90" s="94" t="s">
        <v>18</v>
      </c>
      <c r="AH90" s="94" t="s">
        <v>18</v>
      </c>
      <c r="AI90" s="94">
        <v>420.78</v>
      </c>
      <c r="AJ90" s="94" t="s">
        <v>18</v>
      </c>
      <c r="AK90" s="94" t="s">
        <v>18</v>
      </c>
      <c r="AL90" s="94">
        <v>407.88</v>
      </c>
      <c r="AM90" s="94" t="s">
        <v>18</v>
      </c>
      <c r="AO90" s="1"/>
      <c r="AP90" s="9"/>
      <c r="AQ90" s="9"/>
      <c r="AR90" s="9"/>
      <c r="AS90" s="9"/>
      <c r="AT90" s="9"/>
      <c r="AU90" s="11"/>
      <c r="AV90" s="9"/>
    </row>
    <row r="91" spans="29:48" x14ac:dyDescent="0.2">
      <c r="AC91" s="91">
        <v>89</v>
      </c>
      <c r="AD91" s="92" t="s">
        <v>113</v>
      </c>
      <c r="AE91" s="93">
        <v>410.99</v>
      </c>
      <c r="AF91" s="94">
        <v>405.32</v>
      </c>
      <c r="AG91" s="94" t="s">
        <v>18</v>
      </c>
      <c r="AH91" s="94" t="s">
        <v>18</v>
      </c>
      <c r="AI91" s="94">
        <v>420.22</v>
      </c>
      <c r="AJ91" s="94" t="s">
        <v>18</v>
      </c>
      <c r="AK91" s="94" t="s">
        <v>18</v>
      </c>
      <c r="AL91" s="94">
        <v>407.39</v>
      </c>
      <c r="AM91" s="94" t="s">
        <v>18</v>
      </c>
      <c r="AO91" s="1"/>
      <c r="AP91" s="9"/>
      <c r="AQ91" s="9"/>
      <c r="AR91" s="9"/>
      <c r="AS91" s="9"/>
      <c r="AT91" s="9"/>
      <c r="AU91" s="11"/>
      <c r="AV91" s="9"/>
    </row>
    <row r="92" spans="29:48" x14ac:dyDescent="0.2">
      <c r="AC92" s="91">
        <v>97</v>
      </c>
      <c r="AD92" s="92" t="s">
        <v>114</v>
      </c>
      <c r="AE92" s="93">
        <v>342.62</v>
      </c>
      <c r="AF92" s="94">
        <v>330.7</v>
      </c>
      <c r="AG92" s="94">
        <v>372.03</v>
      </c>
      <c r="AH92" s="94">
        <v>457.74</v>
      </c>
      <c r="AI92" s="94">
        <v>313.75</v>
      </c>
      <c r="AJ92" s="94" t="s">
        <v>18</v>
      </c>
      <c r="AK92" s="94" t="s">
        <v>18</v>
      </c>
      <c r="AL92" s="94">
        <v>238.88</v>
      </c>
      <c r="AM92" s="94" t="s">
        <v>18</v>
      </c>
      <c r="AO92" s="1"/>
      <c r="AP92" s="9"/>
      <c r="AQ92" s="9"/>
      <c r="AR92" s="9"/>
      <c r="AS92" s="9"/>
      <c r="AT92" s="9"/>
      <c r="AU92" s="11"/>
      <c r="AV92" s="9"/>
    </row>
    <row r="93" spans="29:48" ht="13.9" customHeight="1" x14ac:dyDescent="0.25">
      <c r="AC93" s="97">
        <v>1241</v>
      </c>
      <c r="AD93" s="98" t="s">
        <v>115</v>
      </c>
      <c r="AE93" s="98" t="s">
        <v>18</v>
      </c>
      <c r="AF93" s="100" t="s">
        <v>18</v>
      </c>
      <c r="AG93" s="100" t="s">
        <v>18</v>
      </c>
      <c r="AH93" s="100" t="s">
        <v>18</v>
      </c>
      <c r="AI93" s="100" t="s">
        <v>18</v>
      </c>
      <c r="AJ93" s="100" t="s">
        <v>18</v>
      </c>
      <c r="AK93" s="100" t="s">
        <v>18</v>
      </c>
      <c r="AL93" s="100" t="s">
        <v>18</v>
      </c>
      <c r="AM93" s="100" t="s">
        <v>18</v>
      </c>
      <c r="AO93" s="1"/>
      <c r="AP93" s="9"/>
      <c r="AQ93" s="9"/>
      <c r="AR93" s="9"/>
      <c r="AS93" s="9"/>
      <c r="AT93" s="9"/>
      <c r="AU93" s="11"/>
      <c r="AV93" s="9"/>
    </row>
    <row r="94" spans="29:48" x14ac:dyDescent="0.2">
      <c r="AC94" s="91">
        <v>40</v>
      </c>
      <c r="AD94" s="92" t="s">
        <v>116</v>
      </c>
      <c r="AE94" s="93">
        <v>331.44</v>
      </c>
      <c r="AF94" s="94">
        <v>296.89</v>
      </c>
      <c r="AG94" s="94">
        <v>302.38</v>
      </c>
      <c r="AH94" s="94" t="s">
        <v>18</v>
      </c>
      <c r="AI94" s="94">
        <v>295.14</v>
      </c>
      <c r="AJ94" s="94" t="s">
        <v>18</v>
      </c>
      <c r="AK94" s="94" t="s">
        <v>18</v>
      </c>
      <c r="AL94" s="94">
        <v>431.35</v>
      </c>
      <c r="AM94" s="94" t="s">
        <v>18</v>
      </c>
      <c r="AO94" s="1"/>
      <c r="AP94" s="6"/>
      <c r="AQ94" s="6"/>
      <c r="AR94" s="6"/>
      <c r="AS94" s="6"/>
      <c r="AT94" s="9"/>
      <c r="AU94" s="11"/>
      <c r="AV94" s="9"/>
    </row>
    <row r="95" spans="29:48" x14ac:dyDescent="0.2">
      <c r="AC95" s="91">
        <v>41</v>
      </c>
      <c r="AD95" s="92" t="s">
        <v>117</v>
      </c>
      <c r="AE95" s="93">
        <v>354.02</v>
      </c>
      <c r="AF95" s="94">
        <v>354.22</v>
      </c>
      <c r="AG95" s="94">
        <v>317.81</v>
      </c>
      <c r="AH95" s="94" t="s">
        <v>18</v>
      </c>
      <c r="AI95" s="94">
        <v>310.75</v>
      </c>
      <c r="AJ95" s="94" t="s">
        <v>18</v>
      </c>
      <c r="AK95" s="94" t="s">
        <v>18</v>
      </c>
      <c r="AL95" s="94">
        <v>433.25</v>
      </c>
      <c r="AM95" s="94" t="s">
        <v>18</v>
      </c>
      <c r="AO95" s="1"/>
      <c r="AP95" s="6"/>
      <c r="AQ95" s="6"/>
      <c r="AR95" s="6"/>
      <c r="AS95" s="6"/>
      <c r="AT95" s="9"/>
      <c r="AU95" s="11"/>
      <c r="AV95" s="9"/>
    </row>
    <row r="96" spans="29:48" x14ac:dyDescent="0.2">
      <c r="AC96" s="91">
        <v>42</v>
      </c>
      <c r="AD96" s="92" t="s">
        <v>371</v>
      </c>
      <c r="AE96" s="93">
        <v>360.28</v>
      </c>
      <c r="AF96" s="94">
        <v>360.49</v>
      </c>
      <c r="AG96" s="94">
        <v>323.41000000000003</v>
      </c>
      <c r="AH96" s="94" t="s">
        <v>18</v>
      </c>
      <c r="AI96" s="94">
        <v>316.27999999999997</v>
      </c>
      <c r="AJ96" s="94" t="s">
        <v>18</v>
      </c>
      <c r="AK96" s="94" t="s">
        <v>18</v>
      </c>
      <c r="AL96" s="94">
        <v>440.93</v>
      </c>
      <c r="AM96" s="94" t="s">
        <v>18</v>
      </c>
      <c r="AO96" s="1"/>
      <c r="AP96" s="9"/>
      <c r="AQ96" s="10"/>
      <c r="AR96" s="10"/>
      <c r="AS96" s="10"/>
      <c r="AT96" s="9"/>
      <c r="AU96" s="11"/>
      <c r="AV96" s="9"/>
    </row>
    <row r="97" spans="29:48" x14ac:dyDescent="0.2">
      <c r="AC97" s="91">
        <v>44</v>
      </c>
      <c r="AD97" s="92" t="s">
        <v>118</v>
      </c>
      <c r="AE97" s="93">
        <v>296.82</v>
      </c>
      <c r="AF97" s="94">
        <v>297.01</v>
      </c>
      <c r="AG97" s="94">
        <v>266.43</v>
      </c>
      <c r="AH97" s="94" t="s">
        <v>18</v>
      </c>
      <c r="AI97" s="94">
        <v>260.54000000000002</v>
      </c>
      <c r="AJ97" s="94" t="s">
        <v>18</v>
      </c>
      <c r="AK97" s="94" t="s">
        <v>18</v>
      </c>
      <c r="AL97" s="94">
        <v>363.26</v>
      </c>
      <c r="AM97" s="94" t="s">
        <v>18</v>
      </c>
      <c r="AO97" s="1"/>
      <c r="AP97" s="6"/>
      <c r="AQ97" s="6"/>
      <c r="AR97" s="6"/>
      <c r="AS97" s="6"/>
      <c r="AT97" s="9"/>
      <c r="AU97" s="11"/>
      <c r="AV97" s="9"/>
    </row>
    <row r="98" spans="29:48" x14ac:dyDescent="0.2">
      <c r="AC98" s="91">
        <v>46</v>
      </c>
      <c r="AD98" s="92" t="s">
        <v>119</v>
      </c>
      <c r="AE98" s="93">
        <v>275.33999999999997</v>
      </c>
      <c r="AF98" s="94">
        <v>275.57</v>
      </c>
      <c r="AG98" s="94">
        <v>247.13</v>
      </c>
      <c r="AH98" s="94" t="s">
        <v>18</v>
      </c>
      <c r="AI98" s="94">
        <v>241.7</v>
      </c>
      <c r="AJ98" s="94" t="s">
        <v>18</v>
      </c>
      <c r="AK98" s="94" t="s">
        <v>18</v>
      </c>
      <c r="AL98" s="94">
        <v>337</v>
      </c>
      <c r="AM98" s="94" t="s">
        <v>18</v>
      </c>
      <c r="AO98" s="1"/>
      <c r="AP98" s="9"/>
      <c r="AQ98" s="10"/>
      <c r="AR98" s="10"/>
      <c r="AS98" s="10"/>
      <c r="AT98" s="9"/>
      <c r="AU98" s="11"/>
      <c r="AV98" s="9"/>
    </row>
    <row r="99" spans="29:48" x14ac:dyDescent="0.2">
      <c r="AC99" s="91">
        <v>47</v>
      </c>
      <c r="AD99" s="92" t="s">
        <v>120</v>
      </c>
      <c r="AE99" s="93">
        <v>389.59</v>
      </c>
      <c r="AF99" s="94">
        <v>389.85</v>
      </c>
      <c r="AG99" s="94">
        <v>349.69</v>
      </c>
      <c r="AH99" s="94" t="s">
        <v>18</v>
      </c>
      <c r="AI99" s="94">
        <v>342.07</v>
      </c>
      <c r="AJ99" s="94" t="s">
        <v>18</v>
      </c>
      <c r="AK99" s="94" t="s">
        <v>18</v>
      </c>
      <c r="AL99" s="94">
        <v>476.74</v>
      </c>
      <c r="AM99" s="94" t="s">
        <v>18</v>
      </c>
      <c r="AO99" s="1"/>
      <c r="AP99" s="6"/>
      <c r="AQ99" s="7"/>
      <c r="AR99" s="7"/>
      <c r="AS99" s="7"/>
      <c r="AT99" s="6"/>
      <c r="AU99" s="11"/>
      <c r="AV99" s="9"/>
    </row>
    <row r="100" spans="29:48" x14ac:dyDescent="0.2">
      <c r="AC100" s="91">
        <v>48</v>
      </c>
      <c r="AD100" s="92" t="s">
        <v>121</v>
      </c>
      <c r="AE100" s="93">
        <v>346.82</v>
      </c>
      <c r="AF100" s="94">
        <v>347.04</v>
      </c>
      <c r="AG100" s="94">
        <v>311.3</v>
      </c>
      <c r="AH100" s="94" t="s">
        <v>18</v>
      </c>
      <c r="AI100" s="94">
        <v>304.49</v>
      </c>
      <c r="AJ100" s="94" t="s">
        <v>18</v>
      </c>
      <c r="AK100" s="94" t="s">
        <v>18</v>
      </c>
      <c r="AL100" s="94">
        <v>424.44</v>
      </c>
      <c r="AM100" s="94" t="s">
        <v>18</v>
      </c>
      <c r="AO100" s="1"/>
      <c r="AP100" s="9"/>
      <c r="AQ100" s="10"/>
      <c r="AR100" s="10"/>
      <c r="AS100" s="10"/>
      <c r="AT100" s="6"/>
      <c r="AU100" s="11"/>
      <c r="AV100" s="9"/>
    </row>
    <row r="101" spans="29:48" x14ac:dyDescent="0.2">
      <c r="AC101" s="91">
        <v>51</v>
      </c>
      <c r="AD101" s="92" t="s">
        <v>122</v>
      </c>
      <c r="AE101" s="93">
        <v>246.71</v>
      </c>
      <c r="AF101" s="94">
        <v>261.79000000000002</v>
      </c>
      <c r="AG101" s="94">
        <v>229.61</v>
      </c>
      <c r="AH101" s="94" t="s">
        <v>18</v>
      </c>
      <c r="AI101" s="94">
        <v>233.97</v>
      </c>
      <c r="AJ101" s="94" t="s">
        <v>18</v>
      </c>
      <c r="AK101" s="94" t="s">
        <v>18</v>
      </c>
      <c r="AL101" s="94">
        <v>261.51</v>
      </c>
      <c r="AM101" s="94" t="s">
        <v>18</v>
      </c>
      <c r="AO101" s="1"/>
      <c r="AP101" s="6"/>
      <c r="AQ101" s="7"/>
      <c r="AR101" s="7"/>
      <c r="AS101" s="7"/>
      <c r="AT101" s="10"/>
      <c r="AU101" s="11"/>
      <c r="AV101" s="9"/>
    </row>
    <row r="102" spans="29:48" x14ac:dyDescent="0.2">
      <c r="AC102" s="91">
        <v>52</v>
      </c>
      <c r="AD102" s="92" t="s">
        <v>123</v>
      </c>
      <c r="AE102" s="93">
        <v>351.29</v>
      </c>
      <c r="AF102" s="94">
        <v>351.5</v>
      </c>
      <c r="AG102" s="94">
        <v>315.37</v>
      </c>
      <c r="AH102" s="94" t="s">
        <v>18</v>
      </c>
      <c r="AI102" s="94">
        <v>308.37</v>
      </c>
      <c r="AJ102" s="94" t="s">
        <v>18</v>
      </c>
      <c r="AK102" s="94" t="s">
        <v>18</v>
      </c>
      <c r="AL102" s="94">
        <v>429.93</v>
      </c>
      <c r="AM102" s="94" t="s">
        <v>18</v>
      </c>
      <c r="AO102" s="1"/>
      <c r="AP102" s="9"/>
      <c r="AQ102" s="10"/>
      <c r="AR102" s="10"/>
      <c r="AS102" s="10"/>
      <c r="AT102" s="6"/>
      <c r="AU102" s="11"/>
      <c r="AV102" s="9"/>
    </row>
    <row r="103" spans="29:48" x14ac:dyDescent="0.2">
      <c r="AC103" s="91">
        <v>53</v>
      </c>
      <c r="AD103" s="92" t="s">
        <v>116</v>
      </c>
      <c r="AE103" s="93">
        <v>355.68</v>
      </c>
      <c r="AF103" s="94">
        <v>373.12</v>
      </c>
      <c r="AG103" s="94">
        <v>332.79</v>
      </c>
      <c r="AH103" s="94" t="s">
        <v>18</v>
      </c>
      <c r="AI103" s="94">
        <v>361.12</v>
      </c>
      <c r="AJ103" s="94" t="s">
        <v>18</v>
      </c>
      <c r="AK103" s="94" t="s">
        <v>18</v>
      </c>
      <c r="AL103" s="94" t="s">
        <v>18</v>
      </c>
      <c r="AM103" s="94" t="s">
        <v>18</v>
      </c>
      <c r="AO103" s="1"/>
      <c r="AP103" s="9"/>
      <c r="AQ103" s="10"/>
      <c r="AR103" s="10"/>
      <c r="AS103" s="10"/>
      <c r="AT103" s="10"/>
      <c r="AU103" s="11"/>
      <c r="AV103" s="9"/>
    </row>
    <row r="104" spans="29:48" x14ac:dyDescent="0.2">
      <c r="AC104" s="91">
        <v>54</v>
      </c>
      <c r="AD104" s="92" t="s">
        <v>124</v>
      </c>
      <c r="AE104" s="93">
        <v>357.47</v>
      </c>
      <c r="AF104" s="94">
        <v>386.56</v>
      </c>
      <c r="AG104" s="94">
        <v>346.76</v>
      </c>
      <c r="AH104" s="94" t="s">
        <v>18</v>
      </c>
      <c r="AI104" s="94">
        <v>339.11</v>
      </c>
      <c r="AJ104" s="94" t="s">
        <v>18</v>
      </c>
      <c r="AK104" s="94" t="s">
        <v>18</v>
      </c>
      <c r="AL104" s="94" t="s">
        <v>18</v>
      </c>
      <c r="AM104" s="94" t="s">
        <v>18</v>
      </c>
      <c r="AO104" s="1"/>
      <c r="AP104" s="9"/>
      <c r="AQ104" s="10"/>
      <c r="AR104" s="10"/>
      <c r="AS104" s="10"/>
      <c r="AT104" s="7"/>
      <c r="AU104" s="11"/>
      <c r="AV104" s="9"/>
    </row>
    <row r="105" spans="29:48" x14ac:dyDescent="0.2">
      <c r="AC105" s="91">
        <v>55</v>
      </c>
      <c r="AD105" s="92" t="s">
        <v>372</v>
      </c>
      <c r="AE105" s="93">
        <v>363.89</v>
      </c>
      <c r="AF105" s="94">
        <v>393.47</v>
      </c>
      <c r="AG105" s="94">
        <v>352.99</v>
      </c>
      <c r="AH105" s="94" t="s">
        <v>18</v>
      </c>
      <c r="AI105" s="94">
        <v>345.18</v>
      </c>
      <c r="AJ105" s="94" t="s">
        <v>18</v>
      </c>
      <c r="AK105" s="94" t="s">
        <v>18</v>
      </c>
      <c r="AL105" s="94" t="s">
        <v>18</v>
      </c>
      <c r="AM105" s="94" t="s">
        <v>18</v>
      </c>
      <c r="AO105" s="1"/>
      <c r="AP105" s="9"/>
      <c r="AQ105" s="10"/>
      <c r="AR105" s="10"/>
      <c r="AS105" s="10"/>
      <c r="AT105" s="10"/>
      <c r="AU105" s="11"/>
      <c r="AV105" s="9"/>
    </row>
    <row r="106" spans="29:48" x14ac:dyDescent="0.2">
      <c r="AC106" s="91">
        <v>57</v>
      </c>
      <c r="AD106" s="92" t="s">
        <v>125</v>
      </c>
      <c r="AE106" s="93">
        <v>299.67</v>
      </c>
      <c r="AF106" s="94">
        <v>324.04000000000002</v>
      </c>
      <c r="AG106" s="94">
        <v>290.67</v>
      </c>
      <c r="AH106" s="94" t="s">
        <v>18</v>
      </c>
      <c r="AI106" s="94">
        <v>284.27999999999997</v>
      </c>
      <c r="AJ106" s="94" t="s">
        <v>18</v>
      </c>
      <c r="AK106" s="94" t="s">
        <v>18</v>
      </c>
      <c r="AL106" s="94" t="s">
        <v>18</v>
      </c>
      <c r="AM106" s="94" t="s">
        <v>18</v>
      </c>
      <c r="AO106" s="1"/>
      <c r="AP106" s="9"/>
      <c r="AQ106" s="10"/>
      <c r="AR106" s="10"/>
      <c r="AS106" s="10"/>
      <c r="AT106" s="7"/>
      <c r="AU106" s="11"/>
      <c r="AV106" s="9"/>
    </row>
    <row r="107" spans="29:48" x14ac:dyDescent="0.2">
      <c r="AC107" s="91">
        <v>58</v>
      </c>
      <c r="AD107" s="92" t="s">
        <v>126</v>
      </c>
      <c r="AE107" s="93">
        <v>278.12</v>
      </c>
      <c r="AF107" s="94">
        <v>300.79000000000002</v>
      </c>
      <c r="AG107" s="94">
        <v>269.81</v>
      </c>
      <c r="AH107" s="94" t="s">
        <v>18</v>
      </c>
      <c r="AI107" s="94">
        <v>263.75</v>
      </c>
      <c r="AJ107" s="94" t="s">
        <v>18</v>
      </c>
      <c r="AK107" s="94" t="s">
        <v>18</v>
      </c>
      <c r="AL107" s="94" t="s">
        <v>18</v>
      </c>
      <c r="AM107" s="94" t="s">
        <v>18</v>
      </c>
      <c r="AO107" s="1"/>
      <c r="AP107" s="9"/>
      <c r="AQ107" s="10"/>
      <c r="AR107" s="10"/>
      <c r="AS107" s="10"/>
      <c r="AT107" s="10"/>
      <c r="AU107" s="11"/>
      <c r="AV107" s="9"/>
    </row>
    <row r="108" spans="29:48" x14ac:dyDescent="0.2">
      <c r="AC108" s="91">
        <v>59</v>
      </c>
      <c r="AD108" s="92" t="s">
        <v>127</v>
      </c>
      <c r="AE108" s="93">
        <v>393.42</v>
      </c>
      <c r="AF108" s="94">
        <v>425.4</v>
      </c>
      <c r="AG108" s="94">
        <v>381.64</v>
      </c>
      <c r="AH108" s="94" t="s">
        <v>18</v>
      </c>
      <c r="AI108" s="94">
        <v>373.23</v>
      </c>
      <c r="AJ108" s="94" t="s">
        <v>18</v>
      </c>
      <c r="AK108" s="94" t="s">
        <v>18</v>
      </c>
      <c r="AL108" s="94" t="s">
        <v>18</v>
      </c>
      <c r="AM108" s="94" t="s">
        <v>18</v>
      </c>
      <c r="AO108" s="1"/>
      <c r="AP108" s="9"/>
      <c r="AQ108" s="10"/>
      <c r="AR108" s="10"/>
      <c r="AS108" s="10"/>
      <c r="AT108" s="10"/>
      <c r="AU108" s="11"/>
      <c r="AV108" s="9"/>
    </row>
    <row r="109" spans="29:48" x14ac:dyDescent="0.2">
      <c r="AC109" s="91">
        <v>60</v>
      </c>
      <c r="AD109" s="92" t="s">
        <v>128</v>
      </c>
      <c r="AE109" s="93">
        <v>350.19</v>
      </c>
      <c r="AF109" s="94">
        <v>378.71</v>
      </c>
      <c r="AG109" s="94">
        <v>339.64</v>
      </c>
      <c r="AH109" s="94" t="s">
        <v>18</v>
      </c>
      <c r="AI109" s="94">
        <v>332.22</v>
      </c>
      <c r="AJ109" s="94" t="s">
        <v>18</v>
      </c>
      <c r="AK109" s="94" t="s">
        <v>18</v>
      </c>
      <c r="AL109" s="94" t="s">
        <v>18</v>
      </c>
      <c r="AM109" s="94" t="s">
        <v>18</v>
      </c>
      <c r="AO109" s="1"/>
      <c r="AP109" s="9"/>
      <c r="AQ109" s="10"/>
      <c r="AR109" s="10"/>
      <c r="AS109" s="10"/>
      <c r="AT109" s="10"/>
      <c r="AU109" s="11"/>
      <c r="AV109" s="9"/>
    </row>
    <row r="110" spans="29:48" x14ac:dyDescent="0.2">
      <c r="AC110" s="91">
        <v>61</v>
      </c>
      <c r="AD110" s="92" t="s">
        <v>129</v>
      </c>
      <c r="AE110" s="93">
        <v>354.68</v>
      </c>
      <c r="AF110" s="94">
        <v>383.58</v>
      </c>
      <c r="AG110" s="94">
        <v>344.03</v>
      </c>
      <c r="AH110" s="94" t="s">
        <v>18</v>
      </c>
      <c r="AI110" s="94">
        <v>336.44</v>
      </c>
      <c r="AJ110" s="94" t="s">
        <v>18</v>
      </c>
      <c r="AK110" s="94" t="s">
        <v>18</v>
      </c>
      <c r="AL110" s="94" t="s">
        <v>18</v>
      </c>
      <c r="AM110" s="94" t="s">
        <v>18</v>
      </c>
      <c r="AO110" s="1"/>
      <c r="AP110" s="6"/>
      <c r="AQ110" s="7"/>
      <c r="AR110" s="7"/>
      <c r="AS110" s="7"/>
      <c r="AT110" s="10"/>
      <c r="AU110" s="11"/>
      <c r="AV110" s="9"/>
    </row>
    <row r="111" spans="29:48" x14ac:dyDescent="0.2">
      <c r="AC111" s="91">
        <v>62</v>
      </c>
      <c r="AD111" s="92" t="s">
        <v>116</v>
      </c>
      <c r="AE111" s="93">
        <v>361.69</v>
      </c>
      <c r="AF111" s="94">
        <v>391.15</v>
      </c>
      <c r="AG111" s="94">
        <v>350.84</v>
      </c>
      <c r="AH111" s="94" t="s">
        <v>18</v>
      </c>
      <c r="AI111" s="94">
        <v>343.08</v>
      </c>
      <c r="AJ111" s="94" t="s">
        <v>18</v>
      </c>
      <c r="AK111" s="94" t="s">
        <v>18</v>
      </c>
      <c r="AL111" s="94" t="s">
        <v>18</v>
      </c>
      <c r="AM111" s="94" t="s">
        <v>18</v>
      </c>
      <c r="AO111" s="1"/>
      <c r="AP111" s="6"/>
      <c r="AQ111" s="8"/>
      <c r="AR111" s="8"/>
      <c r="AS111" s="8"/>
      <c r="AT111" s="10"/>
      <c r="AU111" s="11"/>
      <c r="AV111" s="9"/>
    </row>
    <row r="112" spans="29:48" ht="15" x14ac:dyDescent="0.25">
      <c r="AC112" s="97">
        <v>1242</v>
      </c>
      <c r="AD112" s="98" t="s">
        <v>130</v>
      </c>
      <c r="AE112" s="101" t="s">
        <v>18</v>
      </c>
      <c r="AF112" s="100" t="s">
        <v>18</v>
      </c>
      <c r="AG112" s="100" t="s">
        <v>18</v>
      </c>
      <c r="AH112" s="100" t="s">
        <v>18</v>
      </c>
      <c r="AI112" s="100" t="s">
        <v>18</v>
      </c>
      <c r="AJ112" s="100" t="s">
        <v>18</v>
      </c>
      <c r="AK112" s="100" t="s">
        <v>18</v>
      </c>
      <c r="AL112" s="100" t="s">
        <v>18</v>
      </c>
      <c r="AM112" s="100" t="s">
        <v>18</v>
      </c>
      <c r="AO112" s="1"/>
      <c r="AP112" s="9"/>
      <c r="AQ112" s="11"/>
      <c r="AR112" s="11"/>
      <c r="AS112" s="11"/>
      <c r="AT112" s="10"/>
      <c r="AU112" s="11"/>
      <c r="AV112" s="9"/>
    </row>
    <row r="113" spans="29:48" x14ac:dyDescent="0.2">
      <c r="AC113" s="91">
        <v>32</v>
      </c>
      <c r="AD113" s="92" t="s">
        <v>131</v>
      </c>
      <c r="AE113" s="93">
        <v>583.9</v>
      </c>
      <c r="AF113" s="94">
        <v>362.51</v>
      </c>
      <c r="AG113" s="94" t="s">
        <v>18</v>
      </c>
      <c r="AH113" s="94" t="s">
        <v>18</v>
      </c>
      <c r="AI113" s="94" t="s">
        <v>18</v>
      </c>
      <c r="AJ113" s="94" t="s">
        <v>18</v>
      </c>
      <c r="AK113" s="94" t="s">
        <v>18</v>
      </c>
      <c r="AL113" s="94">
        <v>805.29</v>
      </c>
      <c r="AM113" s="94" t="s">
        <v>18</v>
      </c>
      <c r="AO113" s="1"/>
      <c r="AP113" s="6"/>
      <c r="AQ113" s="8"/>
      <c r="AR113" s="8"/>
      <c r="AS113" s="8"/>
      <c r="AT113" s="10"/>
      <c r="AU113" s="11"/>
      <c r="AV113" s="9"/>
    </row>
    <row r="114" spans="29:48" x14ac:dyDescent="0.2">
      <c r="AC114" s="91">
        <v>50</v>
      </c>
      <c r="AD114" s="92" t="s">
        <v>132</v>
      </c>
      <c r="AE114" s="93">
        <v>276.33999999999997</v>
      </c>
      <c r="AF114" s="94">
        <v>306.79000000000002</v>
      </c>
      <c r="AG114" s="94">
        <v>248.4</v>
      </c>
      <c r="AH114" s="94" t="s">
        <v>18</v>
      </c>
      <c r="AI114" s="94">
        <v>261.48</v>
      </c>
      <c r="AJ114" s="94" t="s">
        <v>18</v>
      </c>
      <c r="AK114" s="94" t="s">
        <v>18</v>
      </c>
      <c r="AL114" s="94">
        <v>288.66000000000003</v>
      </c>
      <c r="AM114" s="94" t="s">
        <v>18</v>
      </c>
      <c r="AO114" s="1"/>
      <c r="AP114" s="9"/>
      <c r="AQ114" s="11"/>
      <c r="AR114" s="11"/>
      <c r="AS114" s="11"/>
      <c r="AT114" s="10"/>
      <c r="AU114" s="11"/>
      <c r="AV114" s="9"/>
    </row>
    <row r="115" spans="29:48" x14ac:dyDescent="0.2">
      <c r="AC115" s="91">
        <v>52</v>
      </c>
      <c r="AD115" s="92" t="s">
        <v>373</v>
      </c>
      <c r="AE115" s="93">
        <v>208.53</v>
      </c>
      <c r="AF115" s="94">
        <v>221.26</v>
      </c>
      <c r="AG115" s="94">
        <v>194.02</v>
      </c>
      <c r="AH115" s="94" t="s">
        <v>18</v>
      </c>
      <c r="AI115" s="94">
        <v>197.72</v>
      </c>
      <c r="AJ115" s="94" t="s">
        <v>18</v>
      </c>
      <c r="AK115" s="94" t="s">
        <v>18</v>
      </c>
      <c r="AL115" s="94">
        <v>221.03</v>
      </c>
      <c r="AM115" s="94" t="s">
        <v>18</v>
      </c>
      <c r="AO115" s="1"/>
      <c r="AP115" s="6"/>
      <c r="AQ115" s="8"/>
      <c r="AR115" s="8"/>
      <c r="AS115" s="8"/>
      <c r="AT115" s="7"/>
      <c r="AU115" s="11"/>
      <c r="AV115" s="9"/>
    </row>
    <row r="116" spans="29:48" x14ac:dyDescent="0.2">
      <c r="AC116" s="91">
        <v>53</v>
      </c>
      <c r="AD116" s="92" t="s">
        <v>374</v>
      </c>
      <c r="AE116" s="93">
        <v>242.24</v>
      </c>
      <c r="AF116" s="94">
        <v>257.06</v>
      </c>
      <c r="AG116" s="94">
        <v>225.43</v>
      </c>
      <c r="AH116" s="94" t="s">
        <v>18</v>
      </c>
      <c r="AI116" s="94">
        <v>229.68</v>
      </c>
      <c r="AJ116" s="94" t="s">
        <v>18</v>
      </c>
      <c r="AK116" s="94" t="s">
        <v>18</v>
      </c>
      <c r="AL116" s="94">
        <v>256.76</v>
      </c>
      <c r="AM116" s="94" t="s">
        <v>18</v>
      </c>
      <c r="AO116" s="1"/>
      <c r="AP116" s="9"/>
      <c r="AQ116" s="11"/>
      <c r="AR116" s="11"/>
      <c r="AS116" s="11"/>
      <c r="AT116" s="8"/>
      <c r="AU116" s="11"/>
      <c r="AV116" s="9"/>
    </row>
    <row r="117" spans="29:48" x14ac:dyDescent="0.2">
      <c r="AC117" s="91">
        <v>59</v>
      </c>
      <c r="AD117" s="92" t="s">
        <v>133</v>
      </c>
      <c r="AE117" s="93">
        <v>266.5</v>
      </c>
      <c r="AF117" s="94">
        <v>282.79000000000002</v>
      </c>
      <c r="AG117" s="94">
        <v>248.05</v>
      </c>
      <c r="AH117" s="94" t="s">
        <v>18</v>
      </c>
      <c r="AI117" s="94">
        <v>252.76</v>
      </c>
      <c r="AJ117" s="94" t="s">
        <v>18</v>
      </c>
      <c r="AK117" s="94" t="s">
        <v>18</v>
      </c>
      <c r="AL117" s="94">
        <v>282.42</v>
      </c>
      <c r="AM117" s="94" t="s">
        <v>18</v>
      </c>
      <c r="AO117" s="1"/>
      <c r="AP117" s="9"/>
      <c r="AQ117" s="11"/>
      <c r="AR117" s="11"/>
      <c r="AS117" s="11"/>
      <c r="AT117" s="11"/>
      <c r="AU117" s="11"/>
      <c r="AV117" s="9"/>
    </row>
    <row r="118" spans="29:48" x14ac:dyDescent="0.2">
      <c r="AC118" s="91">
        <v>60</v>
      </c>
      <c r="AD118" s="92" t="s">
        <v>134</v>
      </c>
      <c r="AE118" s="93">
        <v>270.05</v>
      </c>
      <c r="AF118" s="94">
        <v>285.16000000000003</v>
      </c>
      <c r="AG118" s="94">
        <v>250.09</v>
      </c>
      <c r="AH118" s="94" t="s">
        <v>18</v>
      </c>
      <c r="AI118" s="94">
        <v>257.31</v>
      </c>
      <c r="AJ118" s="94" t="s">
        <v>18</v>
      </c>
      <c r="AK118" s="94" t="s">
        <v>18</v>
      </c>
      <c r="AL118" s="94">
        <v>287.63</v>
      </c>
      <c r="AM118" s="94" t="s">
        <v>18</v>
      </c>
      <c r="AO118" s="1"/>
      <c r="AP118" s="9"/>
      <c r="AQ118" s="11"/>
      <c r="AR118" s="11"/>
      <c r="AS118" s="11"/>
      <c r="AT118" s="8"/>
      <c r="AU118" s="11"/>
      <c r="AV118" s="9"/>
    </row>
    <row r="119" spans="29:48" x14ac:dyDescent="0.2">
      <c r="AC119" s="91">
        <v>62</v>
      </c>
      <c r="AD119" s="92" t="s">
        <v>375</v>
      </c>
      <c r="AE119" s="93">
        <v>216.3</v>
      </c>
      <c r="AF119" s="94">
        <v>228.42</v>
      </c>
      <c r="AG119" s="94">
        <v>200.32</v>
      </c>
      <c r="AH119" s="94" t="s">
        <v>18</v>
      </c>
      <c r="AI119" s="94">
        <v>206.12</v>
      </c>
      <c r="AJ119" s="94" t="s">
        <v>18</v>
      </c>
      <c r="AK119" s="94" t="s">
        <v>18</v>
      </c>
      <c r="AL119" s="94">
        <v>230.35</v>
      </c>
      <c r="AM119" s="94" t="s">
        <v>18</v>
      </c>
      <c r="AO119" s="1"/>
      <c r="AP119" s="9"/>
      <c r="AQ119" s="11"/>
      <c r="AR119" s="11"/>
      <c r="AS119" s="11"/>
      <c r="AT119" s="11"/>
      <c r="AU119" s="11"/>
      <c r="AV119" s="9"/>
    </row>
    <row r="120" spans="29:48" x14ac:dyDescent="0.2">
      <c r="AC120" s="91">
        <v>63</v>
      </c>
      <c r="AD120" s="92" t="s">
        <v>376</v>
      </c>
      <c r="AE120" s="93">
        <v>251.24</v>
      </c>
      <c r="AF120" s="94">
        <v>265.22000000000003</v>
      </c>
      <c r="AG120" s="94">
        <v>232.67</v>
      </c>
      <c r="AH120" s="94" t="s">
        <v>18</v>
      </c>
      <c r="AI120" s="94">
        <v>239.44</v>
      </c>
      <c r="AJ120" s="94" t="s">
        <v>18</v>
      </c>
      <c r="AK120" s="94" t="s">
        <v>18</v>
      </c>
      <c r="AL120" s="94">
        <v>267.58</v>
      </c>
      <c r="AM120" s="94" t="s">
        <v>18</v>
      </c>
      <c r="AO120" s="1"/>
      <c r="AP120" s="9"/>
      <c r="AQ120" s="11"/>
      <c r="AR120" s="11"/>
      <c r="AS120" s="11"/>
      <c r="AT120" s="8"/>
      <c r="AU120" s="11"/>
      <c r="AV120" s="9"/>
    </row>
    <row r="121" spans="29:48" x14ac:dyDescent="0.2">
      <c r="AC121" s="91">
        <v>69</v>
      </c>
      <c r="AD121" s="92" t="s">
        <v>135</v>
      </c>
      <c r="AE121" s="93">
        <v>284.17</v>
      </c>
      <c r="AF121" s="94">
        <v>300.04000000000002</v>
      </c>
      <c r="AG121" s="94">
        <v>263.17</v>
      </c>
      <c r="AH121" s="94" t="s">
        <v>18</v>
      </c>
      <c r="AI121" s="94">
        <v>270.74</v>
      </c>
      <c r="AJ121" s="94" t="s">
        <v>18</v>
      </c>
      <c r="AK121" s="94" t="s">
        <v>18</v>
      </c>
      <c r="AL121" s="94">
        <v>302.66000000000003</v>
      </c>
      <c r="AM121" s="94" t="s">
        <v>18</v>
      </c>
      <c r="AO121" s="1"/>
      <c r="AP121" s="9"/>
      <c r="AQ121" s="11"/>
      <c r="AR121" s="11"/>
      <c r="AS121" s="11"/>
      <c r="AT121" s="11"/>
      <c r="AU121" s="11"/>
      <c r="AV121" s="9"/>
    </row>
    <row r="122" spans="29:48" ht="15" x14ac:dyDescent="0.25">
      <c r="AC122" s="97">
        <v>1251</v>
      </c>
      <c r="AD122" s="98" t="s">
        <v>136</v>
      </c>
      <c r="AE122" s="101" t="s">
        <v>18</v>
      </c>
      <c r="AF122" s="100" t="s">
        <v>18</v>
      </c>
      <c r="AG122" s="100" t="s">
        <v>18</v>
      </c>
      <c r="AH122" s="100" t="s">
        <v>18</v>
      </c>
      <c r="AI122" s="100" t="s">
        <v>18</v>
      </c>
      <c r="AJ122" s="100" t="s">
        <v>18</v>
      </c>
      <c r="AK122" s="100" t="s">
        <v>18</v>
      </c>
      <c r="AL122" s="100" t="s">
        <v>18</v>
      </c>
      <c r="AM122" s="100" t="s">
        <v>18</v>
      </c>
      <c r="AO122" s="1"/>
      <c r="AP122" s="9"/>
      <c r="AQ122" s="11"/>
      <c r="AR122" s="11"/>
      <c r="AS122" s="11"/>
      <c r="AT122" s="11"/>
      <c r="AU122" s="11"/>
      <c r="AV122" s="9"/>
    </row>
    <row r="123" spans="29:48" x14ac:dyDescent="0.2">
      <c r="AC123" s="91">
        <v>10</v>
      </c>
      <c r="AD123" s="92" t="s">
        <v>137</v>
      </c>
      <c r="AE123" s="93">
        <v>300.99</v>
      </c>
      <c r="AF123" s="94" t="s">
        <v>18</v>
      </c>
      <c r="AG123" s="94" t="s">
        <v>18</v>
      </c>
      <c r="AH123" s="94" t="s">
        <v>18</v>
      </c>
      <c r="AI123" s="94">
        <v>281.35000000000002</v>
      </c>
      <c r="AJ123" s="94" t="s">
        <v>18</v>
      </c>
      <c r="AK123" s="94" t="s">
        <v>18</v>
      </c>
      <c r="AL123" s="94">
        <v>320.62</v>
      </c>
      <c r="AM123" s="94" t="s">
        <v>18</v>
      </c>
      <c r="AO123" s="1"/>
      <c r="AP123" s="9"/>
      <c r="AQ123" s="11"/>
      <c r="AR123" s="11"/>
      <c r="AS123" s="11"/>
      <c r="AT123" s="11"/>
      <c r="AU123" s="11"/>
      <c r="AV123" s="9"/>
    </row>
    <row r="124" spans="29:48" x14ac:dyDescent="0.2">
      <c r="AC124" s="91">
        <v>11</v>
      </c>
      <c r="AD124" s="92" t="s">
        <v>138</v>
      </c>
      <c r="AE124" s="93">
        <v>287.02999999999997</v>
      </c>
      <c r="AF124" s="94" t="s">
        <v>18</v>
      </c>
      <c r="AG124" s="94" t="s">
        <v>18</v>
      </c>
      <c r="AH124" s="94" t="s">
        <v>18</v>
      </c>
      <c r="AI124" s="94">
        <v>270.12</v>
      </c>
      <c r="AJ124" s="94" t="s">
        <v>18</v>
      </c>
      <c r="AK124" s="94" t="s">
        <v>18</v>
      </c>
      <c r="AL124" s="94">
        <v>303.93</v>
      </c>
      <c r="AM124" s="94" t="s">
        <v>18</v>
      </c>
      <c r="AO124" s="1"/>
      <c r="AP124" s="9"/>
      <c r="AQ124" s="11"/>
      <c r="AR124" s="11"/>
      <c r="AS124" s="11"/>
      <c r="AT124" s="11"/>
      <c r="AU124" s="11"/>
      <c r="AV124" s="9"/>
    </row>
    <row r="125" spans="29:48" x14ac:dyDescent="0.2">
      <c r="AC125" s="91">
        <v>12</v>
      </c>
      <c r="AD125" s="92" t="s">
        <v>139</v>
      </c>
      <c r="AE125" s="93">
        <v>318.66000000000003</v>
      </c>
      <c r="AF125" s="94" t="s">
        <v>18</v>
      </c>
      <c r="AG125" s="94" t="s">
        <v>18</v>
      </c>
      <c r="AH125" s="94" t="s">
        <v>18</v>
      </c>
      <c r="AI125" s="94">
        <v>299.89999999999998</v>
      </c>
      <c r="AJ125" s="94" t="s">
        <v>18</v>
      </c>
      <c r="AK125" s="94" t="s">
        <v>18</v>
      </c>
      <c r="AL125" s="94">
        <v>337.4</v>
      </c>
      <c r="AM125" s="94" t="s">
        <v>18</v>
      </c>
      <c r="AO125" s="1"/>
      <c r="AP125" s="9"/>
      <c r="AQ125" s="11"/>
      <c r="AR125" s="11"/>
      <c r="AS125" s="11"/>
      <c r="AT125" s="11"/>
      <c r="AU125" s="11"/>
      <c r="AV125" s="9"/>
    </row>
    <row r="126" spans="29:48" x14ac:dyDescent="0.2">
      <c r="AC126" s="91">
        <v>20</v>
      </c>
      <c r="AD126" s="92" t="s">
        <v>140</v>
      </c>
      <c r="AE126" s="93">
        <v>172.6</v>
      </c>
      <c r="AF126" s="94" t="s">
        <v>18</v>
      </c>
      <c r="AG126" s="94" t="s">
        <v>18</v>
      </c>
      <c r="AH126" s="94" t="s">
        <v>18</v>
      </c>
      <c r="AI126" s="94">
        <v>194.43</v>
      </c>
      <c r="AJ126" s="94" t="s">
        <v>18</v>
      </c>
      <c r="AK126" s="94" t="s">
        <v>18</v>
      </c>
      <c r="AL126" s="94">
        <v>150.72999999999999</v>
      </c>
      <c r="AM126" s="94" t="s">
        <v>18</v>
      </c>
      <c r="AO126" s="1"/>
      <c r="AP126" s="9"/>
      <c r="AQ126" s="11"/>
      <c r="AR126" s="11"/>
      <c r="AS126" s="11"/>
      <c r="AT126" s="11"/>
      <c r="AU126" s="11"/>
      <c r="AV126" s="9"/>
    </row>
    <row r="127" spans="29:48" x14ac:dyDescent="0.2">
      <c r="AC127" s="91">
        <v>21</v>
      </c>
      <c r="AD127" s="92" t="s">
        <v>141</v>
      </c>
      <c r="AE127" s="93">
        <v>155.66999999999999</v>
      </c>
      <c r="AF127" s="94" t="s">
        <v>18</v>
      </c>
      <c r="AG127" s="94" t="s">
        <v>18</v>
      </c>
      <c r="AH127" s="94" t="s">
        <v>18</v>
      </c>
      <c r="AI127" s="94">
        <v>162.24</v>
      </c>
      <c r="AJ127" s="94" t="s">
        <v>18</v>
      </c>
      <c r="AK127" s="94" t="s">
        <v>18</v>
      </c>
      <c r="AL127" s="94">
        <v>149.11000000000001</v>
      </c>
      <c r="AM127" s="94" t="s">
        <v>18</v>
      </c>
      <c r="AO127" s="1"/>
      <c r="AP127" s="9"/>
      <c r="AQ127" s="11"/>
      <c r="AR127" s="11"/>
      <c r="AS127" s="11"/>
      <c r="AU127" s="11"/>
      <c r="AV127" s="9"/>
    </row>
    <row r="128" spans="29:48" x14ac:dyDescent="0.2">
      <c r="AC128" s="91">
        <v>30</v>
      </c>
      <c r="AD128" s="92" t="s">
        <v>142</v>
      </c>
      <c r="AE128" s="93">
        <v>322.44</v>
      </c>
      <c r="AF128" s="94">
        <v>254.1</v>
      </c>
      <c r="AG128" s="94" t="s">
        <v>18</v>
      </c>
      <c r="AH128" s="94" t="s">
        <v>18</v>
      </c>
      <c r="AI128" s="94">
        <v>341.68</v>
      </c>
      <c r="AJ128" s="94" t="s">
        <v>18</v>
      </c>
      <c r="AK128" s="94" t="s">
        <v>18</v>
      </c>
      <c r="AL128" s="94">
        <v>371.51</v>
      </c>
      <c r="AM128" s="94" t="s">
        <v>18</v>
      </c>
      <c r="AO128" s="1"/>
      <c r="AP128" s="9"/>
      <c r="AQ128" s="11"/>
      <c r="AR128" s="11"/>
      <c r="AS128" s="11"/>
      <c r="AU128" s="11"/>
      <c r="AV128" s="9"/>
    </row>
    <row r="129" spans="29:58" x14ac:dyDescent="0.2">
      <c r="AC129" s="91">
        <v>31</v>
      </c>
      <c r="AD129" s="92" t="s">
        <v>143</v>
      </c>
      <c r="AE129" s="93">
        <v>327.42</v>
      </c>
      <c r="AF129" s="94">
        <v>253.99</v>
      </c>
      <c r="AG129" s="94" t="s">
        <v>18</v>
      </c>
      <c r="AH129" s="94" t="s">
        <v>18</v>
      </c>
      <c r="AI129" s="94">
        <v>347.04</v>
      </c>
      <c r="AJ129" s="94" t="s">
        <v>18</v>
      </c>
      <c r="AK129" s="94" t="s">
        <v>18</v>
      </c>
      <c r="AL129" s="94">
        <v>381.27</v>
      </c>
      <c r="AM129" s="94" t="s">
        <v>18</v>
      </c>
      <c r="AO129" s="1"/>
      <c r="AP129" s="9"/>
      <c r="AQ129" s="11"/>
      <c r="AR129" s="11"/>
      <c r="AS129" s="11"/>
      <c r="AU129" s="11"/>
      <c r="AV129" s="9"/>
    </row>
    <row r="130" spans="29:58" x14ac:dyDescent="0.2">
      <c r="AC130" s="91">
        <v>33</v>
      </c>
      <c r="AD130" s="92" t="s">
        <v>144</v>
      </c>
      <c r="AE130" s="93">
        <v>313.95999999999998</v>
      </c>
      <c r="AF130" s="94">
        <v>243.54</v>
      </c>
      <c r="AG130" s="94" t="s">
        <v>18</v>
      </c>
      <c r="AH130" s="94" t="s">
        <v>18</v>
      </c>
      <c r="AI130" s="94">
        <v>332.74</v>
      </c>
      <c r="AJ130" s="94" t="s">
        <v>18</v>
      </c>
      <c r="AK130" s="94" t="s">
        <v>18</v>
      </c>
      <c r="AL130" s="94">
        <v>365.55</v>
      </c>
      <c r="AM130" s="94" t="s">
        <v>18</v>
      </c>
      <c r="AO130" s="1"/>
      <c r="AP130" s="9"/>
      <c r="AQ130" s="11"/>
      <c r="AR130" s="11"/>
      <c r="AS130" s="11"/>
      <c r="AU130" s="11"/>
      <c r="AV130" s="9"/>
    </row>
    <row r="131" spans="29:58" x14ac:dyDescent="0.2">
      <c r="AC131" s="91">
        <v>34</v>
      </c>
      <c r="AD131" s="92" t="s">
        <v>145</v>
      </c>
      <c r="AE131" s="93">
        <v>356.16</v>
      </c>
      <c r="AF131" s="94">
        <v>297.92</v>
      </c>
      <c r="AG131" s="94" t="s">
        <v>18</v>
      </c>
      <c r="AH131" s="94" t="s">
        <v>18</v>
      </c>
      <c r="AI131" s="94">
        <v>358.08</v>
      </c>
      <c r="AJ131" s="94" t="s">
        <v>18</v>
      </c>
      <c r="AK131" s="94" t="s">
        <v>18</v>
      </c>
      <c r="AL131" s="94">
        <v>412.49</v>
      </c>
      <c r="AM131" s="94" t="s">
        <v>18</v>
      </c>
      <c r="AO131" s="1"/>
      <c r="AP131" s="9"/>
      <c r="AQ131" s="11"/>
      <c r="AR131" s="11"/>
      <c r="AS131" s="11"/>
      <c r="AU131" s="11"/>
      <c r="AV131" s="9"/>
    </row>
    <row r="132" spans="29:58" x14ac:dyDescent="0.2">
      <c r="AC132" s="91">
        <v>36</v>
      </c>
      <c r="AD132" s="92" t="s">
        <v>146</v>
      </c>
      <c r="AE132" s="93">
        <v>293.68</v>
      </c>
      <c r="AF132" s="94">
        <v>227.84</v>
      </c>
      <c r="AG132" s="94" t="s">
        <v>18</v>
      </c>
      <c r="AH132" s="94" t="s">
        <v>18</v>
      </c>
      <c r="AI132" s="94">
        <v>311.23</v>
      </c>
      <c r="AJ132" s="94" t="s">
        <v>18</v>
      </c>
      <c r="AK132" s="94" t="s">
        <v>18</v>
      </c>
      <c r="AL132" s="94">
        <v>341.99</v>
      </c>
      <c r="AM132" s="94" t="s">
        <v>18</v>
      </c>
      <c r="AO132" s="1"/>
      <c r="AP132" s="9"/>
      <c r="AQ132" s="11"/>
      <c r="AR132" s="11"/>
      <c r="AS132" s="11"/>
      <c r="AU132" s="11"/>
      <c r="AV132" s="9"/>
    </row>
    <row r="133" spans="29:58" x14ac:dyDescent="0.2">
      <c r="AC133" s="91">
        <v>37</v>
      </c>
      <c r="AD133" s="92" t="s">
        <v>147</v>
      </c>
      <c r="AE133" s="93">
        <v>304.98</v>
      </c>
      <c r="AF133" s="94">
        <v>311.41000000000003</v>
      </c>
      <c r="AG133" s="94">
        <v>380.86</v>
      </c>
      <c r="AH133" s="94">
        <v>261.93</v>
      </c>
      <c r="AI133" s="94">
        <v>328.95</v>
      </c>
      <c r="AJ133" s="94">
        <v>271.89</v>
      </c>
      <c r="AK133" s="94" t="s">
        <v>18</v>
      </c>
      <c r="AL133" s="94">
        <v>274.89999999999998</v>
      </c>
      <c r="AM133" s="94" t="s">
        <v>18</v>
      </c>
      <c r="AO133" s="1"/>
      <c r="AP133" s="9"/>
      <c r="AQ133" s="11"/>
      <c r="AR133" s="11"/>
      <c r="AS133" s="11"/>
      <c r="AT133" s="11"/>
      <c r="AU133" s="11"/>
      <c r="AV133" s="9"/>
    </row>
    <row r="134" spans="29:58" x14ac:dyDescent="0.2">
      <c r="AC134" s="91">
        <v>46</v>
      </c>
      <c r="AD134" s="92" t="s">
        <v>148</v>
      </c>
      <c r="AE134" s="93">
        <v>154.71</v>
      </c>
      <c r="AF134" s="94">
        <v>203.71</v>
      </c>
      <c r="AG134" s="94" t="s">
        <v>18</v>
      </c>
      <c r="AH134" s="94" t="s">
        <v>18</v>
      </c>
      <c r="AI134" s="94">
        <v>156.27000000000001</v>
      </c>
      <c r="AJ134" s="94" t="s">
        <v>18</v>
      </c>
      <c r="AK134" s="94" t="s">
        <v>18</v>
      </c>
      <c r="AL134" s="94">
        <v>126.92</v>
      </c>
      <c r="AM134" s="94">
        <v>131.93</v>
      </c>
      <c r="AO134" s="1"/>
      <c r="AP134" s="9"/>
      <c r="AQ134" s="11"/>
      <c r="AR134" s="11"/>
      <c r="AS134" s="11"/>
      <c r="AT134" s="11"/>
      <c r="AU134" s="11"/>
      <c r="AV134" s="9"/>
    </row>
    <row r="135" spans="29:58" x14ac:dyDescent="0.2">
      <c r="AC135" s="91">
        <v>51</v>
      </c>
      <c r="AD135" s="92" t="s">
        <v>149</v>
      </c>
      <c r="AE135" s="93">
        <v>282.25</v>
      </c>
      <c r="AF135" s="94">
        <v>282.25</v>
      </c>
      <c r="AG135" s="94" t="s">
        <v>18</v>
      </c>
      <c r="AH135" s="94" t="s">
        <v>18</v>
      </c>
      <c r="AI135" s="94" t="s">
        <v>18</v>
      </c>
      <c r="AJ135" s="94" t="s">
        <v>18</v>
      </c>
      <c r="AK135" s="94" t="s">
        <v>18</v>
      </c>
      <c r="AL135" s="94" t="s">
        <v>18</v>
      </c>
      <c r="AM135" s="94" t="s">
        <v>18</v>
      </c>
      <c r="AO135" s="1"/>
      <c r="AP135" s="9"/>
      <c r="AQ135" s="11"/>
      <c r="AR135" s="11"/>
      <c r="AS135" s="11"/>
      <c r="AT135" s="11"/>
      <c r="AU135" s="11"/>
      <c r="AV135" s="9"/>
    </row>
    <row r="136" spans="29:58" ht="15" x14ac:dyDescent="0.25">
      <c r="AC136" s="97">
        <v>1252</v>
      </c>
      <c r="AD136" s="98" t="s">
        <v>150</v>
      </c>
      <c r="AE136" s="101" t="s">
        <v>18</v>
      </c>
      <c r="AF136" s="100" t="s">
        <v>18</v>
      </c>
      <c r="AG136" s="100" t="s">
        <v>18</v>
      </c>
      <c r="AH136" s="100" t="s">
        <v>18</v>
      </c>
      <c r="AI136" s="100" t="s">
        <v>18</v>
      </c>
      <c r="AJ136" s="100" t="s">
        <v>18</v>
      </c>
      <c r="AK136" s="100" t="s">
        <v>18</v>
      </c>
      <c r="AL136" s="100" t="s">
        <v>18</v>
      </c>
      <c r="AM136" s="100" t="s">
        <v>18</v>
      </c>
      <c r="AO136" s="1"/>
      <c r="AP136" s="9"/>
      <c r="AQ136" s="11"/>
      <c r="AR136" s="11"/>
      <c r="AS136" s="11"/>
      <c r="AT136" s="11"/>
      <c r="AU136" s="11"/>
      <c r="AV136" s="9"/>
    </row>
    <row r="137" spans="29:58" x14ac:dyDescent="0.2">
      <c r="AC137" s="91">
        <v>60</v>
      </c>
      <c r="AD137" s="92" t="s">
        <v>151</v>
      </c>
      <c r="AE137" s="93">
        <v>194.71</v>
      </c>
      <c r="AF137" s="94" t="s">
        <v>18</v>
      </c>
      <c r="AG137" s="94" t="s">
        <v>18</v>
      </c>
      <c r="AH137" s="94" t="s">
        <v>18</v>
      </c>
      <c r="AI137" s="94">
        <v>196.96</v>
      </c>
      <c r="AJ137" s="94" t="s">
        <v>18</v>
      </c>
      <c r="AK137" s="94" t="s">
        <v>18</v>
      </c>
      <c r="AL137" s="94">
        <v>192.45</v>
      </c>
      <c r="AM137" s="94" t="s">
        <v>18</v>
      </c>
      <c r="AO137" s="1"/>
      <c r="AP137" s="9"/>
      <c r="AQ137" s="11"/>
      <c r="AR137" s="11"/>
      <c r="AS137" s="11"/>
      <c r="AT137" s="11"/>
      <c r="AU137" s="11"/>
      <c r="AV137" s="9"/>
      <c r="BF137" s="11"/>
    </row>
    <row r="138" spans="29:58" x14ac:dyDescent="0.2">
      <c r="AC138" s="91">
        <v>61</v>
      </c>
      <c r="AD138" s="92" t="s">
        <v>152</v>
      </c>
      <c r="AE138" s="93">
        <v>189.06</v>
      </c>
      <c r="AF138" s="94" t="s">
        <v>18</v>
      </c>
      <c r="AG138" s="94" t="s">
        <v>18</v>
      </c>
      <c r="AH138" s="94" t="s">
        <v>18</v>
      </c>
      <c r="AI138" s="94">
        <v>191.17</v>
      </c>
      <c r="AJ138" s="94" t="s">
        <v>18</v>
      </c>
      <c r="AK138" s="94" t="s">
        <v>18</v>
      </c>
      <c r="AL138" s="94">
        <v>186.96</v>
      </c>
      <c r="AM138" s="94" t="s">
        <v>18</v>
      </c>
      <c r="AO138" s="1"/>
      <c r="AP138" s="9"/>
      <c r="AQ138" s="11"/>
      <c r="AR138" s="11"/>
      <c r="AS138" s="11"/>
      <c r="AT138" s="11"/>
      <c r="AU138" s="11"/>
      <c r="AV138" s="9"/>
      <c r="BF138" s="11"/>
    </row>
    <row r="139" spans="29:58" x14ac:dyDescent="0.2">
      <c r="AC139" s="91">
        <v>62</v>
      </c>
      <c r="AD139" s="92" t="s">
        <v>153</v>
      </c>
      <c r="AE139" s="93">
        <v>247.25</v>
      </c>
      <c r="AF139" s="94" t="s">
        <v>18</v>
      </c>
      <c r="AG139" s="94" t="s">
        <v>18</v>
      </c>
      <c r="AH139" s="94" t="s">
        <v>18</v>
      </c>
      <c r="AI139" s="94">
        <v>250</v>
      </c>
      <c r="AJ139" s="94" t="s">
        <v>18</v>
      </c>
      <c r="AK139" s="94" t="s">
        <v>18</v>
      </c>
      <c r="AL139" s="94">
        <v>244.47</v>
      </c>
      <c r="AM139" s="94" t="s">
        <v>18</v>
      </c>
      <c r="AO139" s="1"/>
      <c r="AP139" s="9"/>
      <c r="AQ139" s="11"/>
      <c r="AR139" s="11"/>
      <c r="AS139" s="11"/>
      <c r="AT139" s="11"/>
      <c r="AU139" s="11"/>
      <c r="AV139" s="9"/>
      <c r="BF139" s="11"/>
    </row>
    <row r="140" spans="29:58" x14ac:dyDescent="0.2">
      <c r="AC140" s="91">
        <v>63</v>
      </c>
      <c r="AD140" s="92" t="s">
        <v>154</v>
      </c>
      <c r="AE140" s="93">
        <v>187.57</v>
      </c>
      <c r="AF140" s="94" t="s">
        <v>18</v>
      </c>
      <c r="AG140" s="94" t="s">
        <v>18</v>
      </c>
      <c r="AH140" s="94" t="s">
        <v>18</v>
      </c>
      <c r="AI140" s="94">
        <v>189.67</v>
      </c>
      <c r="AJ140" s="94" t="s">
        <v>18</v>
      </c>
      <c r="AK140" s="94" t="s">
        <v>18</v>
      </c>
      <c r="AL140" s="94">
        <v>185.46</v>
      </c>
      <c r="AM140" s="94" t="s">
        <v>18</v>
      </c>
      <c r="AO140" s="1"/>
      <c r="AP140" s="9"/>
      <c r="AQ140" s="11"/>
      <c r="AR140" s="11"/>
      <c r="AS140" s="11"/>
      <c r="AT140" s="11"/>
      <c r="AU140" s="11"/>
      <c r="AV140" s="9"/>
      <c r="BF140" s="11"/>
    </row>
    <row r="141" spans="29:58" x14ac:dyDescent="0.2">
      <c r="AC141" s="91">
        <v>64</v>
      </c>
      <c r="AD141" s="92" t="s">
        <v>155</v>
      </c>
      <c r="AE141" s="93">
        <v>174.1</v>
      </c>
      <c r="AF141" s="94" t="s">
        <v>18</v>
      </c>
      <c r="AG141" s="94" t="s">
        <v>18</v>
      </c>
      <c r="AH141" s="94" t="s">
        <v>18</v>
      </c>
      <c r="AI141" s="94">
        <v>176.05</v>
      </c>
      <c r="AJ141" s="94" t="s">
        <v>18</v>
      </c>
      <c r="AK141" s="94" t="s">
        <v>18</v>
      </c>
      <c r="AL141" s="94">
        <v>172.13</v>
      </c>
      <c r="AM141" s="94" t="s">
        <v>18</v>
      </c>
      <c r="AO141" s="1"/>
      <c r="AP141" s="9"/>
      <c r="AQ141" s="11"/>
      <c r="AR141" s="11"/>
      <c r="AS141" s="11"/>
      <c r="AT141" s="11"/>
      <c r="AU141" s="11"/>
      <c r="AV141" s="9"/>
      <c r="BF141" s="11"/>
    </row>
    <row r="142" spans="29:58" x14ac:dyDescent="0.2">
      <c r="AC142" s="91">
        <v>65</v>
      </c>
      <c r="AD142" s="92" t="s">
        <v>156</v>
      </c>
      <c r="AE142" s="93">
        <v>166.46</v>
      </c>
      <c r="AF142" s="94" t="s">
        <v>18</v>
      </c>
      <c r="AG142" s="94" t="s">
        <v>18</v>
      </c>
      <c r="AH142" s="94" t="s">
        <v>18</v>
      </c>
      <c r="AI142" s="94">
        <v>168.33</v>
      </c>
      <c r="AJ142" s="94" t="s">
        <v>18</v>
      </c>
      <c r="AK142" s="94" t="s">
        <v>18</v>
      </c>
      <c r="AL142" s="94">
        <v>164.6</v>
      </c>
      <c r="AM142" s="94" t="s">
        <v>18</v>
      </c>
      <c r="AO142" s="1"/>
      <c r="AP142" s="9"/>
      <c r="AQ142" s="11"/>
      <c r="AR142" s="11"/>
      <c r="AS142" s="11"/>
      <c r="AT142" s="11"/>
      <c r="AU142" s="11"/>
      <c r="AV142" s="9"/>
      <c r="BF142" s="11"/>
    </row>
    <row r="143" spans="29:58" x14ac:dyDescent="0.2">
      <c r="AC143" s="91">
        <v>66</v>
      </c>
      <c r="AD143" s="92" t="s">
        <v>157</v>
      </c>
      <c r="AE143" s="93">
        <v>188.07</v>
      </c>
      <c r="AF143" s="94" t="s">
        <v>18</v>
      </c>
      <c r="AG143" s="94" t="s">
        <v>18</v>
      </c>
      <c r="AH143" s="94" t="s">
        <v>18</v>
      </c>
      <c r="AI143" s="94">
        <v>190.14</v>
      </c>
      <c r="AJ143" s="94" t="s">
        <v>18</v>
      </c>
      <c r="AK143" s="94" t="s">
        <v>18</v>
      </c>
      <c r="AL143" s="94">
        <v>185.95</v>
      </c>
      <c r="AM143" s="94" t="s">
        <v>18</v>
      </c>
      <c r="AO143" s="1"/>
      <c r="AP143" s="9"/>
      <c r="AQ143" s="11"/>
      <c r="AR143" s="11"/>
      <c r="AS143" s="11"/>
      <c r="AT143" s="11"/>
      <c r="AU143" s="11"/>
      <c r="AV143" s="9"/>
      <c r="BF143" s="11"/>
    </row>
    <row r="144" spans="29:58" x14ac:dyDescent="0.2">
      <c r="AC144" s="91">
        <v>67</v>
      </c>
      <c r="AD144" s="92" t="s">
        <v>158</v>
      </c>
      <c r="AE144" s="93">
        <v>207.77</v>
      </c>
      <c r="AF144" s="94" t="s">
        <v>18</v>
      </c>
      <c r="AG144" s="94" t="s">
        <v>18</v>
      </c>
      <c r="AH144" s="94" t="s">
        <v>18</v>
      </c>
      <c r="AI144" s="94">
        <v>210.05</v>
      </c>
      <c r="AJ144" s="94" t="s">
        <v>18</v>
      </c>
      <c r="AK144" s="94" t="s">
        <v>18</v>
      </c>
      <c r="AL144" s="94">
        <v>205.48</v>
      </c>
      <c r="AM144" s="94" t="s">
        <v>18</v>
      </c>
      <c r="AO144" s="1"/>
      <c r="AP144" s="9"/>
      <c r="AQ144" s="11"/>
      <c r="AR144" s="11"/>
      <c r="AS144" s="11"/>
      <c r="AT144" s="11"/>
      <c r="AU144" s="11"/>
      <c r="AV144" s="9"/>
      <c r="BF144" s="11"/>
    </row>
    <row r="145" spans="29:58" x14ac:dyDescent="0.2">
      <c r="AC145" s="91">
        <v>68</v>
      </c>
      <c r="AD145" s="92" t="s">
        <v>159</v>
      </c>
      <c r="AE145" s="93">
        <v>198.62</v>
      </c>
      <c r="AF145" s="94" t="s">
        <v>18</v>
      </c>
      <c r="AG145" s="94" t="s">
        <v>18</v>
      </c>
      <c r="AH145" s="94" t="s">
        <v>18</v>
      </c>
      <c r="AI145" s="94">
        <v>200.81</v>
      </c>
      <c r="AJ145" s="94" t="s">
        <v>18</v>
      </c>
      <c r="AK145" s="94" t="s">
        <v>18</v>
      </c>
      <c r="AL145" s="94">
        <v>196.42</v>
      </c>
      <c r="AM145" s="94" t="s">
        <v>18</v>
      </c>
      <c r="AO145" s="1"/>
      <c r="AP145" s="9"/>
      <c r="AQ145" s="11"/>
      <c r="AR145" s="11"/>
      <c r="AS145" s="11"/>
      <c r="AT145" s="11"/>
      <c r="AU145" s="11"/>
      <c r="AV145" s="9"/>
      <c r="BF145" s="11"/>
    </row>
    <row r="146" spans="29:58" x14ac:dyDescent="0.2">
      <c r="AC146" s="91">
        <v>69</v>
      </c>
      <c r="AD146" s="92" t="s">
        <v>160</v>
      </c>
      <c r="AE146" s="93">
        <v>193.45</v>
      </c>
      <c r="AF146" s="94" t="s">
        <v>18</v>
      </c>
      <c r="AG146" s="94" t="s">
        <v>18</v>
      </c>
      <c r="AH146" s="94" t="s">
        <v>18</v>
      </c>
      <c r="AI146" s="94">
        <v>195.58</v>
      </c>
      <c r="AJ146" s="94" t="s">
        <v>18</v>
      </c>
      <c r="AK146" s="94" t="s">
        <v>18</v>
      </c>
      <c r="AL146" s="94">
        <v>191.28</v>
      </c>
      <c r="AM146" s="94" t="s">
        <v>18</v>
      </c>
      <c r="AO146" s="1"/>
      <c r="AP146" s="9"/>
      <c r="AQ146" s="11"/>
      <c r="AR146" s="11"/>
      <c r="AS146" s="11"/>
      <c r="AT146" s="11"/>
      <c r="AU146" s="11"/>
      <c r="AV146" s="9"/>
      <c r="BF146" s="11"/>
    </row>
    <row r="147" spans="29:58" x14ac:dyDescent="0.2">
      <c r="AC147" s="91">
        <v>70</v>
      </c>
      <c r="AD147" s="92" t="s">
        <v>161</v>
      </c>
      <c r="AE147" s="93">
        <v>268.77</v>
      </c>
      <c r="AF147" s="94">
        <v>228.14</v>
      </c>
      <c r="AG147" s="94" t="s">
        <v>18</v>
      </c>
      <c r="AH147" s="94" t="s">
        <v>18</v>
      </c>
      <c r="AI147" s="94">
        <v>253.99</v>
      </c>
      <c r="AJ147" s="94" t="s">
        <v>18</v>
      </c>
      <c r="AK147" s="94" t="s">
        <v>18</v>
      </c>
      <c r="AL147" s="94">
        <v>324.20999999999998</v>
      </c>
      <c r="AM147" s="94" t="s">
        <v>18</v>
      </c>
      <c r="AO147" s="1"/>
      <c r="AP147" s="9"/>
      <c r="AQ147" s="11"/>
      <c r="AR147" s="11"/>
      <c r="AS147" s="11"/>
      <c r="AT147" s="11"/>
      <c r="AU147" s="11"/>
      <c r="AV147" s="9"/>
    </row>
    <row r="148" spans="29:58" x14ac:dyDescent="0.2">
      <c r="AC148" s="91">
        <v>71</v>
      </c>
      <c r="AD148" s="92" t="s">
        <v>162</v>
      </c>
      <c r="AE148" s="93">
        <v>253.47</v>
      </c>
      <c r="AF148" s="94">
        <v>212.76</v>
      </c>
      <c r="AG148" s="94" t="s">
        <v>18</v>
      </c>
      <c r="AH148" s="94" t="s">
        <v>18</v>
      </c>
      <c r="AI148" s="94">
        <v>243.62</v>
      </c>
      <c r="AJ148" s="94" t="s">
        <v>18</v>
      </c>
      <c r="AK148" s="94" t="s">
        <v>18</v>
      </c>
      <c r="AL148" s="94">
        <v>304.04000000000002</v>
      </c>
      <c r="AM148" s="94" t="s">
        <v>18</v>
      </c>
      <c r="AO148" s="1"/>
      <c r="AP148" s="9"/>
      <c r="AQ148" s="11"/>
      <c r="AR148" s="11"/>
      <c r="AS148" s="11"/>
      <c r="AT148" s="11"/>
      <c r="AU148" s="11"/>
      <c r="AV148" s="9"/>
    </row>
    <row r="149" spans="29:58" x14ac:dyDescent="0.2">
      <c r="AC149" s="91">
        <v>72</v>
      </c>
      <c r="AD149" s="92" t="s">
        <v>163</v>
      </c>
      <c r="AE149" s="93">
        <v>331.51</v>
      </c>
      <c r="AF149" s="94">
        <v>278.27</v>
      </c>
      <c r="AG149" s="94" t="s">
        <v>18</v>
      </c>
      <c r="AH149" s="94" t="s">
        <v>18</v>
      </c>
      <c r="AI149" s="94">
        <v>318.66000000000003</v>
      </c>
      <c r="AJ149" s="94" t="s">
        <v>18</v>
      </c>
      <c r="AK149" s="94" t="s">
        <v>18</v>
      </c>
      <c r="AL149" s="94">
        <v>397.61</v>
      </c>
      <c r="AM149" s="94" t="s">
        <v>18</v>
      </c>
      <c r="AO149" s="1"/>
      <c r="AP149" s="9"/>
      <c r="AQ149" s="11"/>
      <c r="AR149" s="11"/>
      <c r="AS149" s="11"/>
      <c r="AT149" s="11"/>
      <c r="AU149" s="11"/>
      <c r="AV149" s="9"/>
    </row>
    <row r="150" spans="29:58" x14ac:dyDescent="0.2">
      <c r="AC150" s="91">
        <v>73</v>
      </c>
      <c r="AD150" s="92" t="s">
        <v>164</v>
      </c>
      <c r="AE150" s="93">
        <v>251.57</v>
      </c>
      <c r="AF150" s="94">
        <v>211.14</v>
      </c>
      <c r="AG150" s="94" t="s">
        <v>18</v>
      </c>
      <c r="AH150" s="94" t="s">
        <v>18</v>
      </c>
      <c r="AI150" s="94">
        <v>241.81</v>
      </c>
      <c r="AJ150" s="94" t="s">
        <v>18</v>
      </c>
      <c r="AK150" s="94" t="s">
        <v>18</v>
      </c>
      <c r="AL150" s="94">
        <v>301.77</v>
      </c>
      <c r="AM150" s="94" t="s">
        <v>18</v>
      </c>
      <c r="AO150" s="1"/>
      <c r="AP150" s="9"/>
      <c r="AQ150" s="11"/>
      <c r="AR150" s="11"/>
      <c r="AS150" s="11"/>
      <c r="AT150" s="11"/>
      <c r="AU150" s="11"/>
      <c r="AV150" s="9"/>
    </row>
    <row r="151" spans="29:58" x14ac:dyDescent="0.2">
      <c r="AC151" s="91">
        <v>74</v>
      </c>
      <c r="AD151" s="92" t="s">
        <v>377</v>
      </c>
      <c r="AE151" s="93">
        <v>233.46</v>
      </c>
      <c r="AF151" s="94">
        <v>195.88</v>
      </c>
      <c r="AG151" s="94" t="s">
        <v>18</v>
      </c>
      <c r="AH151" s="94" t="s">
        <v>18</v>
      </c>
      <c r="AI151" s="94">
        <v>224.39</v>
      </c>
      <c r="AJ151" s="94" t="s">
        <v>18</v>
      </c>
      <c r="AK151" s="94" t="s">
        <v>18</v>
      </c>
      <c r="AL151" s="94">
        <v>280.08</v>
      </c>
      <c r="AM151" s="94" t="s">
        <v>18</v>
      </c>
      <c r="AO151" s="1"/>
      <c r="AP151" s="9"/>
      <c r="AQ151" s="11"/>
      <c r="AR151" s="11"/>
      <c r="AS151" s="11"/>
      <c r="AT151" s="11"/>
      <c r="AU151" s="11"/>
      <c r="AV151" s="9"/>
    </row>
    <row r="152" spans="29:58" x14ac:dyDescent="0.2">
      <c r="AC152" s="91">
        <v>75</v>
      </c>
      <c r="AD152" s="92" t="s">
        <v>165</v>
      </c>
      <c r="AE152" s="93">
        <v>223.25</v>
      </c>
      <c r="AF152" s="94">
        <v>187.32</v>
      </c>
      <c r="AG152" s="94" t="s">
        <v>18</v>
      </c>
      <c r="AH152" s="94" t="s">
        <v>18</v>
      </c>
      <c r="AI152" s="94">
        <v>214.64</v>
      </c>
      <c r="AJ152" s="94" t="s">
        <v>18</v>
      </c>
      <c r="AK152" s="94" t="s">
        <v>18</v>
      </c>
      <c r="AL152" s="94">
        <v>267.79000000000002</v>
      </c>
      <c r="AM152" s="94" t="s">
        <v>18</v>
      </c>
      <c r="AO152" s="1"/>
      <c r="AP152" s="9"/>
      <c r="AQ152" s="11"/>
      <c r="AR152" s="11"/>
      <c r="AS152" s="11"/>
      <c r="AT152" s="11"/>
      <c r="AU152" s="11"/>
      <c r="AV152" s="9"/>
    </row>
    <row r="153" spans="29:58" x14ac:dyDescent="0.2">
      <c r="AC153" s="91">
        <v>76</v>
      </c>
      <c r="AD153" s="92" t="s">
        <v>166</v>
      </c>
      <c r="AE153" s="93">
        <v>252.18</v>
      </c>
      <c r="AF153" s="94">
        <v>211.62</v>
      </c>
      <c r="AG153" s="94" t="s">
        <v>18</v>
      </c>
      <c r="AH153" s="94" t="s">
        <v>18</v>
      </c>
      <c r="AI153" s="94">
        <v>242.45</v>
      </c>
      <c r="AJ153" s="94" t="s">
        <v>18</v>
      </c>
      <c r="AK153" s="94" t="s">
        <v>18</v>
      </c>
      <c r="AL153" s="94">
        <v>302.49</v>
      </c>
      <c r="AM153" s="94" t="s">
        <v>18</v>
      </c>
      <c r="AO153" s="1"/>
      <c r="AP153" s="9"/>
      <c r="AQ153" s="11"/>
      <c r="AR153" s="11"/>
      <c r="AS153" s="11"/>
      <c r="AT153" s="11"/>
      <c r="AU153" s="11"/>
      <c r="AV153" s="9"/>
    </row>
    <row r="154" spans="29:58" x14ac:dyDescent="0.2">
      <c r="AC154" s="91">
        <v>77</v>
      </c>
      <c r="AD154" s="92" t="s">
        <v>167</v>
      </c>
      <c r="AE154" s="93">
        <v>278.68</v>
      </c>
      <c r="AF154" s="94">
        <v>233.9</v>
      </c>
      <c r="AG154" s="94" t="s">
        <v>18</v>
      </c>
      <c r="AH154" s="94" t="s">
        <v>18</v>
      </c>
      <c r="AI154" s="94">
        <v>267.91000000000003</v>
      </c>
      <c r="AJ154" s="94" t="s">
        <v>18</v>
      </c>
      <c r="AK154" s="94" t="s">
        <v>18</v>
      </c>
      <c r="AL154" s="94">
        <v>334.26</v>
      </c>
      <c r="AM154" s="94" t="s">
        <v>18</v>
      </c>
      <c r="AO154" s="1"/>
      <c r="AP154" s="9"/>
      <c r="AQ154" s="11"/>
      <c r="AR154" s="11"/>
      <c r="AS154" s="11"/>
      <c r="AT154" s="11"/>
      <c r="AU154" s="11"/>
      <c r="AV154" s="9"/>
    </row>
    <row r="155" spans="29:58" x14ac:dyDescent="0.2">
      <c r="AC155" s="91">
        <v>78</v>
      </c>
      <c r="AD155" s="92" t="s">
        <v>168</v>
      </c>
      <c r="AE155" s="93">
        <v>266.38</v>
      </c>
      <c r="AF155" s="94">
        <v>223.54</v>
      </c>
      <c r="AG155" s="94" t="s">
        <v>18</v>
      </c>
      <c r="AH155" s="94" t="s">
        <v>18</v>
      </c>
      <c r="AI155" s="94">
        <v>256.02999999999997</v>
      </c>
      <c r="AJ155" s="94" t="s">
        <v>18</v>
      </c>
      <c r="AK155" s="94" t="s">
        <v>18</v>
      </c>
      <c r="AL155" s="94">
        <v>319.49</v>
      </c>
      <c r="AM155" s="94" t="s">
        <v>18</v>
      </c>
      <c r="AO155" s="1"/>
      <c r="AP155" s="9"/>
      <c r="AQ155" s="11"/>
      <c r="AR155" s="11"/>
      <c r="AS155" s="11"/>
      <c r="AT155" s="11"/>
      <c r="AU155" s="11"/>
      <c r="AV155" s="9"/>
    </row>
    <row r="156" spans="29:58" x14ac:dyDescent="0.2">
      <c r="AC156" s="91">
        <v>79</v>
      </c>
      <c r="AD156" s="92" t="s">
        <v>161</v>
      </c>
      <c r="AE156" s="93">
        <v>218.23</v>
      </c>
      <c r="AF156" s="94">
        <v>217.68</v>
      </c>
      <c r="AG156" s="94" t="s">
        <v>18</v>
      </c>
      <c r="AH156" s="94" t="s">
        <v>18</v>
      </c>
      <c r="AI156" s="94">
        <v>194.43</v>
      </c>
      <c r="AJ156" s="94" t="s">
        <v>18</v>
      </c>
      <c r="AK156" s="94" t="s">
        <v>18</v>
      </c>
      <c r="AL156" s="94">
        <v>242.58</v>
      </c>
      <c r="AM156" s="94" t="s">
        <v>18</v>
      </c>
      <c r="AO156" s="1"/>
      <c r="AP156" s="9"/>
      <c r="AQ156" s="11"/>
      <c r="AR156" s="11"/>
      <c r="AS156" s="11"/>
      <c r="AT156" s="11"/>
      <c r="AU156" s="11"/>
      <c r="AV156" s="9"/>
    </row>
    <row r="157" spans="29:58" ht="15" x14ac:dyDescent="0.25">
      <c r="AC157" s="97">
        <v>1261</v>
      </c>
      <c r="AD157" s="98" t="s">
        <v>169</v>
      </c>
      <c r="AE157" s="101" t="s">
        <v>18</v>
      </c>
      <c r="AF157" s="100" t="s">
        <v>18</v>
      </c>
      <c r="AG157" s="100" t="s">
        <v>18</v>
      </c>
      <c r="AH157" s="100" t="s">
        <v>18</v>
      </c>
      <c r="AI157" s="100" t="s">
        <v>18</v>
      </c>
      <c r="AJ157" s="100" t="s">
        <v>18</v>
      </c>
      <c r="AK157" s="100" t="s">
        <v>18</v>
      </c>
      <c r="AL157" s="100" t="s">
        <v>18</v>
      </c>
      <c r="AM157" s="100" t="s">
        <v>18</v>
      </c>
      <c r="AO157" s="1"/>
      <c r="AP157" s="9"/>
      <c r="AQ157" s="11"/>
      <c r="AR157" s="11"/>
      <c r="AS157" s="11"/>
      <c r="AT157" s="11"/>
      <c r="AU157" s="11"/>
      <c r="AV157" s="9"/>
    </row>
    <row r="158" spans="29:58" x14ac:dyDescent="0.2">
      <c r="AC158" s="91">
        <v>10</v>
      </c>
      <c r="AD158" s="92" t="s">
        <v>170</v>
      </c>
      <c r="AE158" s="93">
        <v>215.1</v>
      </c>
      <c r="AF158" s="94">
        <v>194.82</v>
      </c>
      <c r="AG158" s="94">
        <v>224.39</v>
      </c>
      <c r="AH158" s="94" t="s">
        <v>18</v>
      </c>
      <c r="AI158" s="94">
        <v>197.64</v>
      </c>
      <c r="AJ158" s="94" t="s">
        <v>18</v>
      </c>
      <c r="AK158" s="94" t="s">
        <v>18</v>
      </c>
      <c r="AL158" s="94">
        <v>241.25</v>
      </c>
      <c r="AM158" s="94">
        <v>217.38</v>
      </c>
      <c r="AO158" s="1"/>
      <c r="AP158" s="9"/>
      <c r="AQ158" s="11"/>
      <c r="AR158" s="11"/>
      <c r="AS158" s="11"/>
      <c r="AT158" s="11"/>
      <c r="AU158" s="13"/>
      <c r="AV158" s="13"/>
    </row>
    <row r="159" spans="29:58" x14ac:dyDescent="0.2">
      <c r="AC159" s="91">
        <v>12</v>
      </c>
      <c r="AD159" s="92" t="s">
        <v>171</v>
      </c>
      <c r="AE159" s="93">
        <v>206.36</v>
      </c>
      <c r="AF159" s="94">
        <v>195.92</v>
      </c>
      <c r="AG159" s="94">
        <v>225.38</v>
      </c>
      <c r="AH159" s="94" t="s">
        <v>18</v>
      </c>
      <c r="AI159" s="94">
        <v>197.76</v>
      </c>
      <c r="AJ159" s="94" t="s">
        <v>18</v>
      </c>
      <c r="AK159" s="94" t="s">
        <v>18</v>
      </c>
      <c r="AL159" s="94" t="s">
        <v>18</v>
      </c>
      <c r="AM159" s="94" t="s">
        <v>18</v>
      </c>
      <c r="AO159" s="1"/>
      <c r="AP159" s="9"/>
      <c r="AQ159" s="11"/>
      <c r="AR159" s="11"/>
      <c r="AS159" s="11"/>
      <c r="AT159" s="11"/>
      <c r="AU159" s="13"/>
      <c r="AV159" s="13"/>
    </row>
    <row r="160" spans="29:58" x14ac:dyDescent="0.2">
      <c r="AC160" s="91">
        <v>19</v>
      </c>
      <c r="AD160" s="92" t="s">
        <v>172</v>
      </c>
      <c r="AE160" s="93">
        <v>175.47</v>
      </c>
      <c r="AF160" s="94">
        <v>166.55</v>
      </c>
      <c r="AG160" s="94">
        <v>191.63</v>
      </c>
      <c r="AH160" s="94" t="s">
        <v>18</v>
      </c>
      <c r="AI160" s="94">
        <v>168.26</v>
      </c>
      <c r="AJ160" s="94" t="s">
        <v>18</v>
      </c>
      <c r="AK160" s="94" t="s">
        <v>18</v>
      </c>
      <c r="AL160" s="94" t="s">
        <v>18</v>
      </c>
      <c r="AM160" s="94" t="s">
        <v>18</v>
      </c>
      <c r="AO160" s="1"/>
      <c r="AP160" s="9"/>
      <c r="AQ160" s="11"/>
      <c r="AR160" s="11"/>
      <c r="AS160" s="11"/>
      <c r="AT160" s="11"/>
      <c r="AU160" s="13"/>
      <c r="AV160" s="13"/>
    </row>
    <row r="161" spans="29:59" x14ac:dyDescent="0.2">
      <c r="AC161" s="91">
        <v>40</v>
      </c>
      <c r="AD161" s="92" t="s">
        <v>173</v>
      </c>
      <c r="AE161" s="93">
        <v>434.75</v>
      </c>
      <c r="AF161" s="94">
        <v>358.49</v>
      </c>
      <c r="AG161" s="94">
        <v>495.26</v>
      </c>
      <c r="AH161" s="94" t="s">
        <v>18</v>
      </c>
      <c r="AI161" s="94">
        <v>465.66</v>
      </c>
      <c r="AJ161" s="94" t="s">
        <v>18</v>
      </c>
      <c r="AK161" s="94" t="s">
        <v>18</v>
      </c>
      <c r="AL161" s="94">
        <v>419.58</v>
      </c>
      <c r="AM161" s="94" t="s">
        <v>18</v>
      </c>
      <c r="AO161" s="1"/>
      <c r="AP161" s="9"/>
      <c r="AQ161" s="11"/>
      <c r="AR161" s="11"/>
      <c r="AS161" s="11"/>
      <c r="AT161" s="11"/>
      <c r="AU161" s="13"/>
      <c r="AV161" s="13"/>
    </row>
    <row r="162" spans="29:59" x14ac:dyDescent="0.2">
      <c r="AC162" s="91">
        <v>41</v>
      </c>
      <c r="AD162" s="92" t="s">
        <v>174</v>
      </c>
      <c r="AE162" s="93">
        <v>538.65</v>
      </c>
      <c r="AF162" s="94">
        <v>481.33</v>
      </c>
      <c r="AG162" s="94">
        <v>591.63</v>
      </c>
      <c r="AH162" s="94" t="s">
        <v>18</v>
      </c>
      <c r="AI162" s="94">
        <v>548.27</v>
      </c>
      <c r="AJ162" s="94" t="s">
        <v>18</v>
      </c>
      <c r="AK162" s="94" t="s">
        <v>18</v>
      </c>
      <c r="AL162" s="94">
        <v>533.36</v>
      </c>
      <c r="AM162" s="94" t="s">
        <v>18</v>
      </c>
      <c r="AO162" s="1"/>
      <c r="AP162" s="9"/>
      <c r="AQ162" s="11"/>
      <c r="AR162" s="11"/>
      <c r="AS162" s="11"/>
      <c r="AT162" s="11"/>
      <c r="AU162" s="13"/>
      <c r="AV162" s="13"/>
    </row>
    <row r="163" spans="29:59" x14ac:dyDescent="0.2">
      <c r="AC163" s="91">
        <v>42</v>
      </c>
      <c r="AD163" s="92" t="s">
        <v>175</v>
      </c>
      <c r="AE163" s="93">
        <v>343.81</v>
      </c>
      <c r="AF163" s="94">
        <v>307.2</v>
      </c>
      <c r="AG163" s="94">
        <v>377.56</v>
      </c>
      <c r="AH163" s="94" t="s">
        <v>18</v>
      </c>
      <c r="AI163" s="94">
        <v>349.96</v>
      </c>
      <c r="AJ163" s="94" t="s">
        <v>18</v>
      </c>
      <c r="AK163" s="94" t="s">
        <v>18</v>
      </c>
      <c r="AL163" s="94">
        <v>340.45</v>
      </c>
      <c r="AM163" s="94" t="s">
        <v>18</v>
      </c>
      <c r="AO163" s="1"/>
      <c r="AP163" s="9"/>
      <c r="AQ163" s="11"/>
      <c r="AR163" s="11"/>
      <c r="AS163" s="11"/>
      <c r="AT163" s="11"/>
      <c r="AU163" s="13"/>
      <c r="AV163" s="13"/>
    </row>
    <row r="164" spans="29:59" x14ac:dyDescent="0.2">
      <c r="AC164" s="91">
        <v>43</v>
      </c>
      <c r="AD164" s="92" t="s">
        <v>176</v>
      </c>
      <c r="AE164" s="93">
        <v>387.83</v>
      </c>
      <c r="AF164" s="94">
        <v>346.6</v>
      </c>
      <c r="AG164" s="94">
        <v>426.01</v>
      </c>
      <c r="AH164" s="94" t="s">
        <v>18</v>
      </c>
      <c r="AI164" s="94">
        <v>394.7</v>
      </c>
      <c r="AJ164" s="94" t="s">
        <v>18</v>
      </c>
      <c r="AK164" s="94" t="s">
        <v>18</v>
      </c>
      <c r="AL164" s="94">
        <v>384.01</v>
      </c>
      <c r="AM164" s="94" t="s">
        <v>18</v>
      </c>
      <c r="AO164" s="1"/>
      <c r="AP164" s="9"/>
      <c r="AQ164" s="11"/>
      <c r="AR164" s="11"/>
      <c r="AS164" s="11"/>
      <c r="AT164" s="11"/>
      <c r="AU164" s="13"/>
      <c r="AV164" s="13"/>
    </row>
    <row r="165" spans="29:59" x14ac:dyDescent="0.2">
      <c r="AC165" s="91">
        <v>49</v>
      </c>
      <c r="AD165" s="92" t="s">
        <v>177</v>
      </c>
      <c r="AE165" s="93">
        <v>397.81</v>
      </c>
      <c r="AF165" s="94">
        <v>355.46</v>
      </c>
      <c r="AG165" s="94">
        <v>436.88</v>
      </c>
      <c r="AH165" s="94" t="s">
        <v>18</v>
      </c>
      <c r="AI165" s="94">
        <v>404.92</v>
      </c>
      <c r="AJ165" s="94" t="s">
        <v>18</v>
      </c>
      <c r="AK165" s="94" t="s">
        <v>18</v>
      </c>
      <c r="AL165" s="94">
        <v>393.92</v>
      </c>
      <c r="AM165" s="94" t="s">
        <v>18</v>
      </c>
      <c r="AO165" s="1"/>
      <c r="AP165" s="9"/>
      <c r="AQ165" s="11"/>
      <c r="AR165" s="11"/>
      <c r="AS165" s="11"/>
      <c r="AT165" s="11"/>
      <c r="AU165" s="13"/>
      <c r="AV165" s="13"/>
    </row>
    <row r="166" spans="29:59" ht="15" x14ac:dyDescent="0.25">
      <c r="AC166" s="97">
        <v>1262</v>
      </c>
      <c r="AD166" s="98" t="s">
        <v>178</v>
      </c>
      <c r="AE166" s="101" t="s">
        <v>18</v>
      </c>
      <c r="AF166" s="100" t="s">
        <v>18</v>
      </c>
      <c r="AG166" s="100" t="s">
        <v>18</v>
      </c>
      <c r="AH166" s="100" t="s">
        <v>18</v>
      </c>
      <c r="AI166" s="100" t="s">
        <v>18</v>
      </c>
      <c r="AJ166" s="100" t="s">
        <v>18</v>
      </c>
      <c r="AK166" s="100" t="s">
        <v>18</v>
      </c>
      <c r="AL166" s="100" t="s">
        <v>18</v>
      </c>
      <c r="AM166" s="100" t="s">
        <v>18</v>
      </c>
      <c r="AO166" s="1"/>
      <c r="AP166" s="9"/>
      <c r="AQ166" s="11"/>
      <c r="AR166" s="11"/>
      <c r="AS166" s="11"/>
      <c r="AT166" s="11"/>
      <c r="AU166" s="13"/>
      <c r="AV166" s="13"/>
      <c r="BF166" s="106"/>
      <c r="BG166" s="13"/>
    </row>
    <row r="167" spans="29:59" x14ac:dyDescent="0.2">
      <c r="AC167" s="91">
        <v>13</v>
      </c>
      <c r="AD167" s="92" t="s">
        <v>179</v>
      </c>
      <c r="AE167" s="93">
        <v>207.46</v>
      </c>
      <c r="AF167" s="94">
        <v>180.41</v>
      </c>
      <c r="AG167" s="94">
        <v>207.52</v>
      </c>
      <c r="AH167" s="94" t="s">
        <v>18</v>
      </c>
      <c r="AI167" s="94">
        <v>182.13</v>
      </c>
      <c r="AJ167" s="94" t="s">
        <v>18</v>
      </c>
      <c r="AK167" s="94" t="s">
        <v>18</v>
      </c>
      <c r="AL167" s="94">
        <v>259.72000000000003</v>
      </c>
      <c r="AM167" s="94" t="s">
        <v>18</v>
      </c>
      <c r="AO167" s="1"/>
      <c r="AP167" s="9"/>
      <c r="AQ167" s="11"/>
      <c r="AR167" s="11"/>
      <c r="AS167" s="11"/>
      <c r="AT167" s="11"/>
      <c r="AU167" s="13"/>
      <c r="AV167" s="13"/>
      <c r="BF167" s="106"/>
      <c r="BG167" s="13"/>
    </row>
    <row r="168" spans="29:59" x14ac:dyDescent="0.2">
      <c r="AC168" s="91">
        <v>44</v>
      </c>
      <c r="AD168" s="92" t="s">
        <v>180</v>
      </c>
      <c r="AE168" s="93">
        <v>357.06</v>
      </c>
      <c r="AF168" s="94">
        <v>319.11</v>
      </c>
      <c r="AG168" s="94">
        <v>392.16</v>
      </c>
      <c r="AH168" s="94" t="s">
        <v>18</v>
      </c>
      <c r="AI168" s="94">
        <v>363.44</v>
      </c>
      <c r="AJ168" s="94" t="s">
        <v>18</v>
      </c>
      <c r="AK168" s="94" t="s">
        <v>18</v>
      </c>
      <c r="AL168" s="94">
        <v>353.56</v>
      </c>
      <c r="AM168" s="94" t="s">
        <v>18</v>
      </c>
      <c r="AO168" s="1"/>
      <c r="AP168" s="9"/>
      <c r="AQ168" s="11"/>
      <c r="AR168" s="11"/>
      <c r="AS168" s="11"/>
      <c r="AT168" s="11"/>
      <c r="AU168" s="13"/>
      <c r="AV168" s="13"/>
      <c r="BF168" s="106"/>
      <c r="BG168" s="13"/>
    </row>
    <row r="169" spans="29:59" x14ac:dyDescent="0.2">
      <c r="AC169" s="91">
        <v>45</v>
      </c>
      <c r="AD169" s="92" t="s">
        <v>181</v>
      </c>
      <c r="AE169" s="93">
        <v>380.28</v>
      </c>
      <c r="AF169" s="94">
        <v>339.84</v>
      </c>
      <c r="AG169" s="94">
        <v>417.67</v>
      </c>
      <c r="AH169" s="94" t="s">
        <v>18</v>
      </c>
      <c r="AI169" s="94">
        <v>387.04</v>
      </c>
      <c r="AJ169" s="94" t="s">
        <v>18</v>
      </c>
      <c r="AK169" s="94" t="s">
        <v>18</v>
      </c>
      <c r="AL169" s="94">
        <v>376.57</v>
      </c>
      <c r="AM169" s="94" t="s">
        <v>18</v>
      </c>
      <c r="AO169" s="1"/>
      <c r="AP169" s="9"/>
      <c r="AQ169" s="11"/>
      <c r="AR169" s="11"/>
      <c r="AS169" s="11"/>
      <c r="AT169" s="11"/>
      <c r="AU169" s="13"/>
      <c r="AV169" s="13"/>
    </row>
    <row r="170" spans="29:59" x14ac:dyDescent="0.2">
      <c r="AC170" s="91">
        <v>46</v>
      </c>
      <c r="AD170" s="92" t="s">
        <v>182</v>
      </c>
      <c r="AE170" s="93">
        <v>349.55</v>
      </c>
      <c r="AF170" s="94">
        <v>312.33999999999997</v>
      </c>
      <c r="AG170" s="94">
        <v>383.95</v>
      </c>
      <c r="AH170" s="94" t="s">
        <v>18</v>
      </c>
      <c r="AI170" s="94">
        <v>355.78</v>
      </c>
      <c r="AJ170" s="94" t="s">
        <v>18</v>
      </c>
      <c r="AK170" s="94" t="s">
        <v>18</v>
      </c>
      <c r="AL170" s="94">
        <v>346.17</v>
      </c>
      <c r="AM170" s="94" t="s">
        <v>18</v>
      </c>
      <c r="AO170" s="1"/>
      <c r="AP170" s="9"/>
      <c r="AQ170" s="11"/>
      <c r="AR170" s="11"/>
      <c r="AS170" s="11"/>
      <c r="AT170" s="11"/>
      <c r="AU170" s="13"/>
      <c r="AV170" s="13"/>
    </row>
    <row r="171" spans="29:59" ht="15" x14ac:dyDescent="0.25">
      <c r="AC171" s="97">
        <v>1263</v>
      </c>
      <c r="AD171" s="98" t="s">
        <v>183</v>
      </c>
      <c r="AE171" s="101" t="s">
        <v>18</v>
      </c>
      <c r="AF171" s="100" t="s">
        <v>18</v>
      </c>
      <c r="AG171" s="100" t="s">
        <v>18</v>
      </c>
      <c r="AH171" s="100" t="s">
        <v>18</v>
      </c>
      <c r="AI171" s="100" t="s">
        <v>18</v>
      </c>
      <c r="AJ171" s="100" t="s">
        <v>18</v>
      </c>
      <c r="AK171" s="100" t="s">
        <v>18</v>
      </c>
      <c r="AL171" s="100" t="s">
        <v>18</v>
      </c>
      <c r="AM171" s="100" t="s">
        <v>18</v>
      </c>
      <c r="AO171" s="1"/>
      <c r="AP171" s="9"/>
      <c r="AQ171" s="11"/>
      <c r="AR171" s="11"/>
      <c r="AS171" s="11"/>
      <c r="AT171" s="11"/>
      <c r="AU171" s="13"/>
      <c r="AV171" s="13"/>
    </row>
    <row r="172" spans="29:59" x14ac:dyDescent="0.2">
      <c r="AC172" s="91">
        <v>30</v>
      </c>
      <c r="AD172" s="92" t="s">
        <v>184</v>
      </c>
      <c r="AE172" s="93">
        <v>416.45</v>
      </c>
      <c r="AF172" s="94">
        <v>361.29</v>
      </c>
      <c r="AG172" s="94" t="s">
        <v>18</v>
      </c>
      <c r="AH172" s="94" t="s">
        <v>18</v>
      </c>
      <c r="AI172" s="94">
        <v>356.65</v>
      </c>
      <c r="AJ172" s="94">
        <v>383.77</v>
      </c>
      <c r="AK172" s="94" t="s">
        <v>18</v>
      </c>
      <c r="AL172" s="94">
        <v>564.03</v>
      </c>
      <c r="AM172" s="94" t="s">
        <v>18</v>
      </c>
      <c r="AO172" s="1"/>
      <c r="AP172" s="9"/>
      <c r="AQ172" s="11"/>
      <c r="AR172" s="11"/>
      <c r="AS172" s="11"/>
      <c r="AT172" s="11"/>
      <c r="AU172" s="13"/>
      <c r="AV172" s="13"/>
    </row>
    <row r="173" spans="29:59" x14ac:dyDescent="0.2">
      <c r="AC173" s="91">
        <v>31</v>
      </c>
      <c r="AD173" s="92" t="s">
        <v>185</v>
      </c>
      <c r="AE173" s="93">
        <v>341.83</v>
      </c>
      <c r="AF173" s="94">
        <v>308.86</v>
      </c>
      <c r="AG173" s="94" t="s">
        <v>18</v>
      </c>
      <c r="AH173" s="94" t="s">
        <v>18</v>
      </c>
      <c r="AI173" s="94">
        <v>277.55</v>
      </c>
      <c r="AJ173" s="94">
        <v>347.12</v>
      </c>
      <c r="AK173" s="94" t="s">
        <v>18</v>
      </c>
      <c r="AL173" s="94">
        <v>433.8</v>
      </c>
      <c r="AM173" s="94" t="s">
        <v>18</v>
      </c>
      <c r="AO173" s="1"/>
      <c r="AP173" s="6"/>
      <c r="AQ173" s="8"/>
      <c r="AR173" s="8"/>
      <c r="AS173" s="8"/>
      <c r="AT173" s="11"/>
      <c r="AU173" s="13"/>
      <c r="AV173" s="13"/>
    </row>
    <row r="174" spans="29:59" x14ac:dyDescent="0.2">
      <c r="AC174" s="91">
        <v>32</v>
      </c>
      <c r="AD174" s="92" t="s">
        <v>186</v>
      </c>
      <c r="AE174" s="93">
        <v>326.13</v>
      </c>
      <c r="AF174" s="94">
        <v>294.69</v>
      </c>
      <c r="AG174" s="94" t="s">
        <v>18</v>
      </c>
      <c r="AH174" s="94" t="s">
        <v>18</v>
      </c>
      <c r="AI174" s="94">
        <v>264.81</v>
      </c>
      <c r="AJ174" s="94">
        <v>331.23</v>
      </c>
      <c r="AK174" s="94" t="s">
        <v>18</v>
      </c>
      <c r="AL174" s="94">
        <v>413.8</v>
      </c>
      <c r="AM174" s="94" t="s">
        <v>18</v>
      </c>
      <c r="AO174" s="1"/>
      <c r="AP174" s="9"/>
      <c r="AQ174" s="11"/>
      <c r="AR174" s="11"/>
      <c r="AS174" s="11"/>
      <c r="AT174" s="11"/>
      <c r="AU174" s="13"/>
      <c r="AV174" s="13"/>
    </row>
    <row r="175" spans="29:59" x14ac:dyDescent="0.2">
      <c r="AC175" s="91">
        <v>34</v>
      </c>
      <c r="AD175" s="92" t="s">
        <v>187</v>
      </c>
      <c r="AE175" s="93">
        <v>404.68</v>
      </c>
      <c r="AF175" s="94">
        <v>365.57</v>
      </c>
      <c r="AG175" s="94" t="s">
        <v>18</v>
      </c>
      <c r="AH175" s="94" t="s">
        <v>18</v>
      </c>
      <c r="AI175" s="94">
        <v>328.67</v>
      </c>
      <c r="AJ175" s="94">
        <v>410.98</v>
      </c>
      <c r="AK175" s="94" t="s">
        <v>18</v>
      </c>
      <c r="AL175" s="94">
        <v>513.48</v>
      </c>
      <c r="AM175" s="94" t="s">
        <v>18</v>
      </c>
      <c r="AO175" s="1"/>
      <c r="AP175" s="9"/>
      <c r="AQ175" s="11"/>
      <c r="AR175" s="11"/>
      <c r="AS175" s="11"/>
      <c r="AT175" s="11"/>
      <c r="AU175" s="13"/>
      <c r="AV175" s="13"/>
    </row>
    <row r="176" spans="29:59" x14ac:dyDescent="0.2">
      <c r="AC176" s="91">
        <v>35</v>
      </c>
      <c r="AD176" s="92" t="s">
        <v>378</v>
      </c>
      <c r="AE176" s="93">
        <v>466.08</v>
      </c>
      <c r="AF176" s="94">
        <v>421.05</v>
      </c>
      <c r="AG176" s="94" t="s">
        <v>18</v>
      </c>
      <c r="AH176" s="94" t="s">
        <v>18</v>
      </c>
      <c r="AI176" s="94">
        <v>378.54</v>
      </c>
      <c r="AJ176" s="94">
        <v>473.31</v>
      </c>
      <c r="AK176" s="94" t="s">
        <v>18</v>
      </c>
      <c r="AL176" s="94">
        <v>591.38</v>
      </c>
      <c r="AM176" s="94" t="s">
        <v>18</v>
      </c>
      <c r="AO176" s="1"/>
      <c r="AP176" s="9"/>
      <c r="AQ176" s="11"/>
      <c r="AR176" s="11"/>
      <c r="AS176" s="11"/>
      <c r="AT176" s="11"/>
      <c r="AU176" s="13"/>
      <c r="AV176" s="13"/>
    </row>
    <row r="177" spans="29:48" x14ac:dyDescent="0.2">
      <c r="AC177" s="91">
        <v>36</v>
      </c>
      <c r="AD177" s="92" t="s">
        <v>188</v>
      </c>
      <c r="AE177" s="93">
        <v>373.63</v>
      </c>
      <c r="AF177" s="94">
        <v>337.57</v>
      </c>
      <c r="AG177" s="94" t="s">
        <v>18</v>
      </c>
      <c r="AH177" s="94" t="s">
        <v>18</v>
      </c>
      <c r="AI177" s="94">
        <v>303.39999999999998</v>
      </c>
      <c r="AJ177" s="94">
        <v>379.48</v>
      </c>
      <c r="AK177" s="94" t="s">
        <v>18</v>
      </c>
      <c r="AL177" s="94">
        <v>474.09</v>
      </c>
      <c r="AM177" s="94" t="s">
        <v>18</v>
      </c>
      <c r="AO177" s="1"/>
      <c r="AP177" s="9"/>
      <c r="AQ177" s="11"/>
      <c r="AR177" s="11"/>
      <c r="AS177" s="11"/>
      <c r="AT177" s="11"/>
      <c r="AU177" s="13"/>
      <c r="AV177" s="13"/>
    </row>
    <row r="178" spans="29:48" x14ac:dyDescent="0.2">
      <c r="AC178" s="91">
        <v>37</v>
      </c>
      <c r="AD178" s="92" t="s">
        <v>189</v>
      </c>
      <c r="AE178" s="93">
        <v>454.04</v>
      </c>
      <c r="AF178" s="94">
        <v>410.18</v>
      </c>
      <c r="AG178" s="94" t="s">
        <v>18</v>
      </c>
      <c r="AH178" s="94" t="s">
        <v>18</v>
      </c>
      <c r="AI178" s="94">
        <v>368.71</v>
      </c>
      <c r="AJ178" s="94">
        <v>461.05</v>
      </c>
      <c r="AK178" s="94" t="s">
        <v>18</v>
      </c>
      <c r="AL178" s="94">
        <v>576.19000000000005</v>
      </c>
      <c r="AM178" s="94" t="s">
        <v>18</v>
      </c>
      <c r="AO178" s="1"/>
      <c r="AP178" s="9"/>
      <c r="AQ178" s="11"/>
      <c r="AR178" s="11"/>
      <c r="AS178" s="11"/>
      <c r="AT178" s="8"/>
      <c r="AU178" s="13"/>
      <c r="AV178" s="13"/>
    </row>
    <row r="179" spans="29:48" x14ac:dyDescent="0.2">
      <c r="AC179" s="91">
        <v>38</v>
      </c>
      <c r="AD179" s="92" t="s">
        <v>190</v>
      </c>
      <c r="AE179" s="93">
        <v>501.12</v>
      </c>
      <c r="AF179" s="94">
        <v>452.67</v>
      </c>
      <c r="AG179" s="94" t="s">
        <v>18</v>
      </c>
      <c r="AH179" s="94" t="s">
        <v>18</v>
      </c>
      <c r="AI179" s="94">
        <v>407</v>
      </c>
      <c r="AJ179" s="94">
        <v>508.87</v>
      </c>
      <c r="AK179" s="94" t="s">
        <v>18</v>
      </c>
      <c r="AL179" s="94">
        <v>635.91999999999996</v>
      </c>
      <c r="AM179" s="94" t="s">
        <v>18</v>
      </c>
      <c r="AO179" s="1"/>
      <c r="AP179" s="9"/>
      <c r="AQ179" s="11"/>
      <c r="AR179" s="11"/>
      <c r="AS179" s="11"/>
      <c r="AT179" s="11"/>
      <c r="AU179" s="13"/>
      <c r="AV179" s="13"/>
    </row>
    <row r="180" spans="29:48" x14ac:dyDescent="0.2">
      <c r="AC180" s="91">
        <v>39</v>
      </c>
      <c r="AD180" s="92" t="s">
        <v>191</v>
      </c>
      <c r="AE180" s="93">
        <v>443.53</v>
      </c>
      <c r="AF180" s="94">
        <v>400.6</v>
      </c>
      <c r="AG180" s="94" t="s">
        <v>18</v>
      </c>
      <c r="AH180" s="94" t="s">
        <v>18</v>
      </c>
      <c r="AI180" s="94">
        <v>360.26</v>
      </c>
      <c r="AJ180" s="94">
        <v>450.43</v>
      </c>
      <c r="AK180" s="94" t="s">
        <v>18</v>
      </c>
      <c r="AL180" s="94">
        <v>562.83000000000004</v>
      </c>
      <c r="AM180" s="94" t="s">
        <v>18</v>
      </c>
      <c r="AO180" s="1"/>
      <c r="AP180" s="9"/>
      <c r="AQ180" s="11"/>
      <c r="AR180" s="11"/>
      <c r="AS180" s="11"/>
      <c r="AT180" s="11"/>
      <c r="AU180" s="13"/>
      <c r="AV180" s="13"/>
    </row>
    <row r="181" spans="29:48" x14ac:dyDescent="0.2">
      <c r="AC181" s="91">
        <v>43</v>
      </c>
      <c r="AD181" s="92" t="s">
        <v>192</v>
      </c>
      <c r="AE181" s="93">
        <v>271.88</v>
      </c>
      <c r="AF181" s="94">
        <v>283.58</v>
      </c>
      <c r="AG181" s="94" t="s">
        <v>18</v>
      </c>
      <c r="AH181" s="94" t="s">
        <v>18</v>
      </c>
      <c r="AI181" s="94">
        <v>254</v>
      </c>
      <c r="AJ181" s="94" t="s">
        <v>18</v>
      </c>
      <c r="AK181" s="94" t="s">
        <v>18</v>
      </c>
      <c r="AL181" s="94">
        <v>278.06</v>
      </c>
      <c r="AM181" s="94" t="s">
        <v>18</v>
      </c>
      <c r="AO181" s="1"/>
      <c r="AP181" s="9"/>
      <c r="AQ181" s="11"/>
      <c r="AR181" s="11"/>
      <c r="AS181" s="11"/>
      <c r="AT181" s="11"/>
      <c r="AU181" s="13"/>
      <c r="AV181" s="13"/>
    </row>
    <row r="182" spans="29:48" x14ac:dyDescent="0.2">
      <c r="AC182" s="91">
        <v>48</v>
      </c>
      <c r="AD182" s="92" t="s">
        <v>193</v>
      </c>
      <c r="AE182" s="93">
        <v>379.99</v>
      </c>
      <c r="AF182" s="94">
        <v>339.59</v>
      </c>
      <c r="AG182" s="94">
        <v>417.36</v>
      </c>
      <c r="AH182" s="94" t="s">
        <v>18</v>
      </c>
      <c r="AI182" s="94">
        <v>386.8</v>
      </c>
      <c r="AJ182" s="94" t="s">
        <v>18</v>
      </c>
      <c r="AK182" s="94" t="s">
        <v>18</v>
      </c>
      <c r="AL182" s="94">
        <v>376.25</v>
      </c>
      <c r="AM182" s="94" t="s">
        <v>18</v>
      </c>
      <c r="AO182" s="1"/>
      <c r="AP182" s="9"/>
      <c r="AQ182" s="11"/>
      <c r="AR182" s="11"/>
      <c r="AS182" s="11"/>
      <c r="AT182" s="11"/>
      <c r="AU182" s="13"/>
      <c r="AV182" s="13"/>
    </row>
    <row r="183" spans="29:48" ht="15" x14ac:dyDescent="0.25">
      <c r="AC183" s="97">
        <v>1264</v>
      </c>
      <c r="AD183" s="98" t="s">
        <v>194</v>
      </c>
      <c r="AE183" s="101">
        <v>0</v>
      </c>
      <c r="AF183" s="100" t="s">
        <v>18</v>
      </c>
      <c r="AG183" s="100" t="s">
        <v>18</v>
      </c>
      <c r="AH183" s="100" t="s">
        <v>18</v>
      </c>
      <c r="AI183" s="100" t="s">
        <v>18</v>
      </c>
      <c r="AJ183" s="100" t="s">
        <v>18</v>
      </c>
      <c r="AK183" s="100" t="s">
        <v>18</v>
      </c>
      <c r="AL183" s="100" t="s">
        <v>18</v>
      </c>
      <c r="AM183" s="100" t="s">
        <v>18</v>
      </c>
      <c r="AO183" s="1"/>
      <c r="AP183" s="9"/>
      <c r="AQ183" s="11"/>
      <c r="AR183" s="11"/>
      <c r="AS183" s="11"/>
      <c r="AT183" s="11"/>
      <c r="AU183" s="13"/>
      <c r="AV183" s="13"/>
    </row>
    <row r="184" spans="29:48" x14ac:dyDescent="0.2">
      <c r="AC184" s="91">
        <v>10</v>
      </c>
      <c r="AD184" s="92" t="s">
        <v>195</v>
      </c>
      <c r="AE184" s="93">
        <v>452.23</v>
      </c>
      <c r="AF184" s="94">
        <v>463.54</v>
      </c>
      <c r="AG184" s="94">
        <v>457.21</v>
      </c>
      <c r="AH184" s="94">
        <v>462.75</v>
      </c>
      <c r="AI184" s="94">
        <v>425.39</v>
      </c>
      <c r="AJ184" s="94" t="s">
        <v>18</v>
      </c>
      <c r="AK184" s="94" t="s">
        <v>18</v>
      </c>
      <c r="AL184" s="94" t="s">
        <v>18</v>
      </c>
      <c r="AM184" s="94" t="s">
        <v>18</v>
      </c>
      <c r="AO184" s="1"/>
      <c r="AP184" s="9"/>
      <c r="AQ184" s="11"/>
      <c r="AR184" s="11"/>
      <c r="AS184" s="11"/>
      <c r="AT184" s="11"/>
      <c r="AU184" s="13"/>
      <c r="AV184" s="13"/>
    </row>
    <row r="185" spans="29:48" x14ac:dyDescent="0.2">
      <c r="AC185" s="91">
        <v>11</v>
      </c>
      <c r="AD185" s="92" t="s">
        <v>379</v>
      </c>
      <c r="AE185" s="93">
        <v>558.24</v>
      </c>
      <c r="AF185" s="94">
        <v>566.97</v>
      </c>
      <c r="AG185" s="94">
        <v>570.21</v>
      </c>
      <c r="AH185" s="94">
        <v>576.97</v>
      </c>
      <c r="AI185" s="94">
        <v>518.76</v>
      </c>
      <c r="AJ185" s="94" t="s">
        <v>18</v>
      </c>
      <c r="AK185" s="94" t="s">
        <v>18</v>
      </c>
      <c r="AL185" s="94" t="s">
        <v>18</v>
      </c>
      <c r="AM185" s="94" t="s">
        <v>18</v>
      </c>
      <c r="AO185" s="1"/>
      <c r="AP185" s="9"/>
      <c r="AQ185" s="11"/>
      <c r="AR185" s="11"/>
      <c r="AS185" s="11"/>
      <c r="AT185" s="11"/>
      <c r="AU185" s="13"/>
      <c r="AV185" s="13"/>
    </row>
    <row r="186" spans="29:48" x14ac:dyDescent="0.2">
      <c r="AC186" s="91">
        <v>12</v>
      </c>
      <c r="AD186" s="92" t="s">
        <v>196</v>
      </c>
      <c r="AE186" s="93">
        <v>490.62</v>
      </c>
      <c r="AF186" s="94">
        <v>498.26</v>
      </c>
      <c r="AG186" s="94">
        <v>501.09</v>
      </c>
      <c r="AH186" s="94">
        <v>507.12</v>
      </c>
      <c r="AI186" s="94">
        <v>456.01</v>
      </c>
      <c r="AJ186" s="94" t="s">
        <v>18</v>
      </c>
      <c r="AK186" s="94" t="s">
        <v>18</v>
      </c>
      <c r="AL186" s="94" t="s">
        <v>18</v>
      </c>
      <c r="AM186" s="94" t="s">
        <v>18</v>
      </c>
      <c r="AO186" s="1"/>
      <c r="AP186" s="9"/>
      <c r="AQ186" s="11"/>
      <c r="AR186" s="11"/>
      <c r="AS186" s="11"/>
      <c r="AT186" s="11"/>
      <c r="AU186" s="13"/>
      <c r="AV186" s="13"/>
    </row>
    <row r="187" spans="29:48" x14ac:dyDescent="0.2">
      <c r="AC187" s="91">
        <v>13</v>
      </c>
      <c r="AD187" s="92" t="s">
        <v>197</v>
      </c>
      <c r="AE187" s="93">
        <v>471.33</v>
      </c>
      <c r="AF187" s="94">
        <v>478.79</v>
      </c>
      <c r="AG187" s="94">
        <v>481.39</v>
      </c>
      <c r="AH187" s="94">
        <v>487.17</v>
      </c>
      <c r="AI187" s="94">
        <v>437.99</v>
      </c>
      <c r="AJ187" s="94" t="s">
        <v>18</v>
      </c>
      <c r="AK187" s="94" t="s">
        <v>18</v>
      </c>
      <c r="AL187" s="94" t="s">
        <v>18</v>
      </c>
      <c r="AM187" s="94" t="s">
        <v>18</v>
      </c>
      <c r="AO187" s="1"/>
      <c r="AP187" s="9"/>
      <c r="AQ187" s="11"/>
      <c r="AR187" s="11"/>
      <c r="AS187" s="11"/>
      <c r="AT187" s="11"/>
      <c r="AU187" s="13"/>
      <c r="AV187" s="13"/>
    </row>
    <row r="188" spans="29:48" x14ac:dyDescent="0.2">
      <c r="AC188" s="91">
        <v>14</v>
      </c>
      <c r="AD188" s="92" t="s">
        <v>198</v>
      </c>
      <c r="AE188" s="93">
        <v>457.93</v>
      </c>
      <c r="AF188" s="94">
        <v>465.11</v>
      </c>
      <c r="AG188" s="94">
        <v>467.71</v>
      </c>
      <c r="AH188" s="94">
        <v>473.31</v>
      </c>
      <c r="AI188" s="94">
        <v>425.51</v>
      </c>
      <c r="AJ188" s="94" t="s">
        <v>18</v>
      </c>
      <c r="AK188" s="94" t="s">
        <v>18</v>
      </c>
      <c r="AL188" s="94" t="s">
        <v>18</v>
      </c>
      <c r="AM188" s="94" t="s">
        <v>18</v>
      </c>
      <c r="AO188" s="1"/>
      <c r="AP188" s="9"/>
      <c r="AQ188" s="11"/>
      <c r="AR188" s="11"/>
      <c r="AS188" s="11"/>
      <c r="AT188" s="11"/>
      <c r="AU188" s="13"/>
      <c r="AV188" s="13"/>
    </row>
    <row r="189" spans="29:48" x14ac:dyDescent="0.2">
      <c r="AC189" s="91">
        <v>15</v>
      </c>
      <c r="AD189" s="92" t="s">
        <v>199</v>
      </c>
      <c r="AE189" s="93">
        <v>447.84</v>
      </c>
      <c r="AF189" s="94">
        <v>454.78</v>
      </c>
      <c r="AG189" s="94">
        <v>457.5</v>
      </c>
      <c r="AH189" s="94">
        <v>462.92</v>
      </c>
      <c r="AI189" s="94">
        <v>416.14</v>
      </c>
      <c r="AJ189" s="94" t="s">
        <v>18</v>
      </c>
      <c r="AK189" s="94" t="s">
        <v>18</v>
      </c>
      <c r="AL189" s="94" t="s">
        <v>18</v>
      </c>
      <c r="AM189" s="94" t="s">
        <v>18</v>
      </c>
      <c r="AO189" s="1"/>
      <c r="AP189" s="9"/>
      <c r="AQ189" s="11"/>
      <c r="AR189" s="11"/>
      <c r="AS189" s="11"/>
      <c r="AT189" s="11"/>
      <c r="AU189" s="13"/>
      <c r="AV189" s="13"/>
    </row>
    <row r="190" spans="29:48" x14ac:dyDescent="0.2">
      <c r="AC190" s="91">
        <v>16</v>
      </c>
      <c r="AD190" s="92" t="s">
        <v>200</v>
      </c>
      <c r="AE190" s="93">
        <v>411.64</v>
      </c>
      <c r="AF190" s="94">
        <v>410.42</v>
      </c>
      <c r="AG190" s="94">
        <v>412.84</v>
      </c>
      <c r="AH190" s="94" t="s">
        <v>18</v>
      </c>
      <c r="AI190" s="94" t="s">
        <v>18</v>
      </c>
      <c r="AJ190" s="94" t="s">
        <v>18</v>
      </c>
      <c r="AK190" s="94" t="s">
        <v>18</v>
      </c>
      <c r="AL190" s="94" t="s">
        <v>18</v>
      </c>
      <c r="AM190" s="94" t="s">
        <v>18</v>
      </c>
      <c r="AO190" s="1"/>
      <c r="AP190" s="9"/>
      <c r="AQ190" s="11"/>
      <c r="AR190" s="11"/>
      <c r="AS190" s="11"/>
      <c r="AT190" s="11"/>
      <c r="AU190" s="13"/>
      <c r="AV190" s="13"/>
    </row>
    <row r="191" spans="29:48" x14ac:dyDescent="0.2">
      <c r="AC191" s="91">
        <v>17</v>
      </c>
      <c r="AD191" s="92" t="s">
        <v>380</v>
      </c>
      <c r="AE191" s="93">
        <v>418.48</v>
      </c>
      <c r="AF191" s="94">
        <v>417.3</v>
      </c>
      <c r="AG191" s="94">
        <v>419.64</v>
      </c>
      <c r="AH191" s="94" t="s">
        <v>18</v>
      </c>
      <c r="AI191" s="94" t="s">
        <v>18</v>
      </c>
      <c r="AJ191" s="94" t="s">
        <v>18</v>
      </c>
      <c r="AK191" s="94" t="s">
        <v>18</v>
      </c>
      <c r="AL191" s="94" t="s">
        <v>18</v>
      </c>
      <c r="AM191" s="94" t="s">
        <v>18</v>
      </c>
      <c r="AO191" s="1"/>
      <c r="AP191" s="9"/>
      <c r="AQ191" s="11"/>
      <c r="AR191" s="11"/>
      <c r="AS191" s="11"/>
      <c r="AT191" s="11"/>
      <c r="AU191" s="13"/>
      <c r="AV191" s="13"/>
    </row>
    <row r="192" spans="29:48" x14ac:dyDescent="0.2">
      <c r="AC192" s="91">
        <v>18</v>
      </c>
      <c r="AD192" s="92" t="s">
        <v>201</v>
      </c>
      <c r="AE192" s="93">
        <v>427.16</v>
      </c>
      <c r="AF192" s="94">
        <v>433.85</v>
      </c>
      <c r="AG192" s="94">
        <v>436.33</v>
      </c>
      <c r="AH192" s="94">
        <v>441.54</v>
      </c>
      <c r="AI192" s="94">
        <v>396.93</v>
      </c>
      <c r="AJ192" s="94" t="s">
        <v>18</v>
      </c>
      <c r="AK192" s="94" t="s">
        <v>18</v>
      </c>
      <c r="AL192" s="94" t="s">
        <v>18</v>
      </c>
      <c r="AM192" s="94" t="s">
        <v>18</v>
      </c>
      <c r="AO192" s="1"/>
      <c r="AP192" s="9"/>
      <c r="AQ192" s="11"/>
      <c r="AR192" s="11"/>
      <c r="AS192" s="11"/>
      <c r="AT192" s="11"/>
      <c r="AU192" s="13"/>
      <c r="AV192" s="13"/>
    </row>
    <row r="193" spans="29:48" x14ac:dyDescent="0.2">
      <c r="AC193" s="91">
        <v>19</v>
      </c>
      <c r="AD193" s="92" t="s">
        <v>202</v>
      </c>
      <c r="AE193" s="93">
        <v>450.93</v>
      </c>
      <c r="AF193" s="94">
        <v>449.64</v>
      </c>
      <c r="AG193" s="94">
        <v>452.21</v>
      </c>
      <c r="AH193" s="94" t="s">
        <v>18</v>
      </c>
      <c r="AI193" s="94" t="s">
        <v>18</v>
      </c>
      <c r="AJ193" s="94" t="s">
        <v>18</v>
      </c>
      <c r="AK193" s="94" t="s">
        <v>18</v>
      </c>
      <c r="AL193" s="94" t="s">
        <v>18</v>
      </c>
      <c r="AM193" s="94" t="s">
        <v>18</v>
      </c>
      <c r="AO193" s="1"/>
      <c r="AP193" s="9"/>
      <c r="AQ193" s="11"/>
      <c r="AR193" s="11"/>
      <c r="AS193" s="11"/>
      <c r="AT193" s="11"/>
      <c r="AU193" s="13"/>
      <c r="AV193" s="13"/>
    </row>
    <row r="194" spans="29:48" ht="15" x14ac:dyDescent="0.25">
      <c r="AC194" s="97">
        <v>1265</v>
      </c>
      <c r="AD194" s="98" t="s">
        <v>203</v>
      </c>
      <c r="AE194" s="101" t="s">
        <v>18</v>
      </c>
      <c r="AF194" s="100" t="s">
        <v>18</v>
      </c>
      <c r="AG194" s="100" t="s">
        <v>18</v>
      </c>
      <c r="AH194" s="100" t="s">
        <v>18</v>
      </c>
      <c r="AI194" s="100" t="s">
        <v>18</v>
      </c>
      <c r="AJ194" s="100" t="s">
        <v>18</v>
      </c>
      <c r="AK194" s="100" t="s">
        <v>18</v>
      </c>
      <c r="AL194" s="100" t="s">
        <v>18</v>
      </c>
      <c r="AM194" s="100" t="s">
        <v>18</v>
      </c>
      <c r="AO194" s="1"/>
      <c r="AP194" s="9"/>
      <c r="AQ194" s="11"/>
      <c r="AR194" s="11"/>
      <c r="AS194" s="11"/>
      <c r="AT194" s="11"/>
      <c r="AU194" s="13"/>
      <c r="AV194" s="13"/>
    </row>
    <row r="195" spans="29:48" x14ac:dyDescent="0.2">
      <c r="AC195" s="91">
        <v>20</v>
      </c>
      <c r="AD195" s="92" t="s">
        <v>204</v>
      </c>
      <c r="AE195" s="93">
        <v>274.68</v>
      </c>
      <c r="AF195" s="94">
        <v>315.31</v>
      </c>
      <c r="AG195" s="94">
        <v>268.8</v>
      </c>
      <c r="AH195" s="94" t="s">
        <v>18</v>
      </c>
      <c r="AI195" s="94">
        <v>287.27999999999997</v>
      </c>
      <c r="AJ195" s="94" t="s">
        <v>18</v>
      </c>
      <c r="AK195" s="94" t="s">
        <v>18</v>
      </c>
      <c r="AL195" s="94">
        <v>303.95</v>
      </c>
      <c r="AM195" s="94">
        <v>198.08</v>
      </c>
      <c r="AO195" s="1"/>
      <c r="AP195" s="9"/>
      <c r="AQ195" s="11"/>
      <c r="AR195" s="11"/>
      <c r="AS195" s="11"/>
      <c r="AT195" s="11"/>
      <c r="AU195" s="13"/>
      <c r="AV195" s="13"/>
    </row>
    <row r="196" spans="29:48" x14ac:dyDescent="0.2">
      <c r="AC196" s="91">
        <v>21</v>
      </c>
      <c r="AD196" s="92" t="s">
        <v>205</v>
      </c>
      <c r="AE196" s="93">
        <v>298.39999999999998</v>
      </c>
      <c r="AF196" s="94">
        <v>358.77</v>
      </c>
      <c r="AG196" s="94">
        <v>296.69</v>
      </c>
      <c r="AH196" s="94" t="s">
        <v>18</v>
      </c>
      <c r="AI196" s="94">
        <v>320.12</v>
      </c>
      <c r="AJ196" s="94" t="s">
        <v>18</v>
      </c>
      <c r="AK196" s="94" t="s">
        <v>18</v>
      </c>
      <c r="AL196" s="94">
        <v>301.51</v>
      </c>
      <c r="AM196" s="94">
        <v>214.94</v>
      </c>
      <c r="AO196" s="1"/>
      <c r="AP196" s="9"/>
      <c r="AQ196" s="11"/>
      <c r="AR196" s="11"/>
      <c r="AS196" s="11"/>
      <c r="AT196" s="11"/>
      <c r="AU196" s="13"/>
      <c r="AV196" s="13"/>
    </row>
    <row r="197" spans="29:48" x14ac:dyDescent="0.2">
      <c r="AC197" s="91">
        <v>22</v>
      </c>
      <c r="AD197" s="92" t="s">
        <v>206</v>
      </c>
      <c r="AE197" s="93">
        <v>266.73</v>
      </c>
      <c r="AF197" s="94">
        <v>320.7</v>
      </c>
      <c r="AG197" s="94">
        <v>265.18</v>
      </c>
      <c r="AH197" s="94" t="s">
        <v>18</v>
      </c>
      <c r="AI197" s="94">
        <v>286.18</v>
      </c>
      <c r="AJ197" s="94" t="s">
        <v>18</v>
      </c>
      <c r="AK197" s="94" t="s">
        <v>18</v>
      </c>
      <c r="AL197" s="94">
        <v>269.47000000000003</v>
      </c>
      <c r="AM197" s="94">
        <v>192.12</v>
      </c>
      <c r="AO197" s="1"/>
      <c r="AP197" s="9"/>
      <c r="AQ197" s="11"/>
      <c r="AR197" s="11"/>
      <c r="AS197" s="11"/>
      <c r="AT197" s="11"/>
      <c r="AU197" s="13"/>
      <c r="AV197" s="13"/>
    </row>
    <row r="198" spans="29:48" x14ac:dyDescent="0.2">
      <c r="AC198" s="91">
        <v>23</v>
      </c>
      <c r="AD198" s="92" t="s">
        <v>207</v>
      </c>
      <c r="AE198" s="93">
        <v>342.82</v>
      </c>
      <c r="AF198" s="94">
        <v>412.08</v>
      </c>
      <c r="AG198" s="94">
        <v>340.87</v>
      </c>
      <c r="AH198" s="94" t="s">
        <v>18</v>
      </c>
      <c r="AI198" s="94">
        <v>367.81</v>
      </c>
      <c r="AJ198" s="94" t="s">
        <v>18</v>
      </c>
      <c r="AK198" s="94" t="s">
        <v>18</v>
      </c>
      <c r="AL198" s="94">
        <v>346.4</v>
      </c>
      <c r="AM198" s="94">
        <v>246.91</v>
      </c>
      <c r="AO198" s="1"/>
      <c r="AP198" s="9"/>
      <c r="AQ198" s="11"/>
      <c r="AR198" s="11"/>
      <c r="AS198" s="11"/>
      <c r="AT198" s="11"/>
      <c r="AU198" s="13"/>
      <c r="AV198" s="13"/>
    </row>
    <row r="199" spans="29:48" x14ac:dyDescent="0.2">
      <c r="AC199" s="91">
        <v>24</v>
      </c>
      <c r="AD199" s="92" t="s">
        <v>208</v>
      </c>
      <c r="AE199" s="93">
        <v>378.23</v>
      </c>
      <c r="AF199" s="94">
        <v>409.82</v>
      </c>
      <c r="AG199" s="94">
        <v>387.79</v>
      </c>
      <c r="AH199" s="94" t="s">
        <v>18</v>
      </c>
      <c r="AI199" s="94">
        <v>418.48</v>
      </c>
      <c r="AJ199" s="94" t="s">
        <v>18</v>
      </c>
      <c r="AK199" s="94" t="s">
        <v>18</v>
      </c>
      <c r="AL199" s="94">
        <v>394.09</v>
      </c>
      <c r="AM199" s="94">
        <v>281.01</v>
      </c>
      <c r="AO199" s="1"/>
      <c r="AP199" s="9"/>
      <c r="AQ199" s="11"/>
      <c r="AR199" s="11"/>
      <c r="AS199" s="11"/>
      <c r="AT199" s="11"/>
      <c r="AU199" s="13"/>
      <c r="AV199" s="13"/>
    </row>
    <row r="200" spans="29:48" x14ac:dyDescent="0.2">
      <c r="AC200" s="91">
        <v>25</v>
      </c>
      <c r="AD200" s="92" t="s">
        <v>209</v>
      </c>
      <c r="AE200" s="93">
        <v>198.08</v>
      </c>
      <c r="AF200" s="94">
        <v>238.11</v>
      </c>
      <c r="AG200" s="94">
        <v>196.91</v>
      </c>
      <c r="AH200" s="94" t="s">
        <v>18</v>
      </c>
      <c r="AI200" s="94">
        <v>212.5</v>
      </c>
      <c r="AJ200" s="94" t="s">
        <v>18</v>
      </c>
      <c r="AK200" s="94" t="s">
        <v>18</v>
      </c>
      <c r="AL200" s="94">
        <v>200.16</v>
      </c>
      <c r="AM200" s="94">
        <v>142.68</v>
      </c>
      <c r="AO200" s="1"/>
      <c r="AP200" s="9"/>
      <c r="AQ200" s="11"/>
      <c r="AR200" s="11"/>
      <c r="AS200" s="11"/>
      <c r="AT200" s="11"/>
      <c r="AU200" s="13"/>
      <c r="AV200" s="13"/>
    </row>
    <row r="201" spans="29:48" x14ac:dyDescent="0.2">
      <c r="AC201" s="91">
        <v>27</v>
      </c>
      <c r="AD201" s="92" t="s">
        <v>210</v>
      </c>
      <c r="AE201" s="93">
        <v>191.96</v>
      </c>
      <c r="AF201" s="94">
        <v>228.27</v>
      </c>
      <c r="AG201" s="94">
        <v>188.87</v>
      </c>
      <c r="AH201" s="94" t="s">
        <v>18</v>
      </c>
      <c r="AI201" s="94">
        <v>203.76</v>
      </c>
      <c r="AJ201" s="94" t="s">
        <v>18</v>
      </c>
      <c r="AK201" s="94" t="s">
        <v>18</v>
      </c>
      <c r="AL201" s="94">
        <v>202.07</v>
      </c>
      <c r="AM201" s="94">
        <v>136.79</v>
      </c>
      <c r="AO201" s="1"/>
      <c r="AP201" s="9"/>
      <c r="AQ201" s="11"/>
      <c r="AR201" s="11"/>
      <c r="AS201" s="11"/>
      <c r="AT201" s="11"/>
      <c r="AU201" s="13"/>
      <c r="AV201" s="13"/>
    </row>
    <row r="202" spans="29:48" x14ac:dyDescent="0.2">
      <c r="AC202" s="91">
        <v>29</v>
      </c>
      <c r="AD202" s="92" t="s">
        <v>211</v>
      </c>
      <c r="AE202" s="93">
        <v>200.52</v>
      </c>
      <c r="AF202" s="94">
        <v>241.08</v>
      </c>
      <c r="AG202" s="94">
        <v>199.41</v>
      </c>
      <c r="AH202" s="94" t="s">
        <v>18</v>
      </c>
      <c r="AI202" s="94">
        <v>215.05</v>
      </c>
      <c r="AJ202" s="94" t="s">
        <v>18</v>
      </c>
      <c r="AK202" s="94" t="s">
        <v>18</v>
      </c>
      <c r="AL202" s="94">
        <v>202.61</v>
      </c>
      <c r="AM202" s="94">
        <v>144.44999999999999</v>
      </c>
      <c r="AO202" s="1"/>
      <c r="AP202" s="9"/>
      <c r="AQ202" s="11"/>
      <c r="AR202" s="11"/>
      <c r="AS202" s="11"/>
      <c r="AT202" s="11"/>
      <c r="AU202" s="13"/>
      <c r="AV202" s="13"/>
    </row>
    <row r="203" spans="29:48" x14ac:dyDescent="0.2">
      <c r="AC203" s="91">
        <v>50</v>
      </c>
      <c r="AD203" s="92" t="s">
        <v>212</v>
      </c>
      <c r="AE203" s="93">
        <v>410.23</v>
      </c>
      <c r="AF203" s="94">
        <v>387.04</v>
      </c>
      <c r="AG203" s="94">
        <v>432.22</v>
      </c>
      <c r="AH203" s="94" t="s">
        <v>18</v>
      </c>
      <c r="AI203" s="94">
        <v>291.29000000000002</v>
      </c>
      <c r="AJ203" s="94" t="s">
        <v>18</v>
      </c>
      <c r="AK203" s="94" t="s">
        <v>18</v>
      </c>
      <c r="AL203" s="94">
        <v>471.55</v>
      </c>
      <c r="AM203" s="94">
        <v>469.08</v>
      </c>
      <c r="AO203" s="1"/>
      <c r="AP203" s="9"/>
      <c r="AQ203" s="11"/>
      <c r="AR203" s="11"/>
      <c r="AS203" s="11"/>
      <c r="AT203" s="11"/>
      <c r="AU203" s="13"/>
      <c r="AV203" s="13"/>
    </row>
    <row r="204" spans="29:48" x14ac:dyDescent="0.2">
      <c r="AC204" s="91">
        <v>51</v>
      </c>
      <c r="AD204" s="92" t="s">
        <v>213</v>
      </c>
      <c r="AE204" s="93">
        <v>243.84</v>
      </c>
      <c r="AF204" s="94">
        <v>218.46</v>
      </c>
      <c r="AG204" s="94">
        <v>245.24</v>
      </c>
      <c r="AH204" s="94" t="s">
        <v>18</v>
      </c>
      <c r="AI204" s="94">
        <v>185.37</v>
      </c>
      <c r="AJ204" s="94" t="s">
        <v>18</v>
      </c>
      <c r="AK204" s="94" t="s">
        <v>18</v>
      </c>
      <c r="AL204" s="94">
        <v>286.82</v>
      </c>
      <c r="AM204" s="94">
        <v>283.33</v>
      </c>
      <c r="AO204" s="1"/>
      <c r="AP204" s="9"/>
      <c r="AQ204" s="11"/>
      <c r="AR204" s="11"/>
      <c r="AS204" s="11"/>
      <c r="AT204" s="11"/>
      <c r="AU204" s="13"/>
      <c r="AV204" s="13"/>
    </row>
    <row r="205" spans="29:48" x14ac:dyDescent="0.2">
      <c r="AC205" s="91">
        <v>55</v>
      </c>
      <c r="AD205" s="92" t="s">
        <v>214</v>
      </c>
      <c r="AE205" s="93">
        <v>406.42</v>
      </c>
      <c r="AF205" s="94">
        <v>366.19</v>
      </c>
      <c r="AG205" s="94">
        <v>411.16</v>
      </c>
      <c r="AH205" s="94" t="s">
        <v>18</v>
      </c>
      <c r="AI205" s="94">
        <v>298.61</v>
      </c>
      <c r="AJ205" s="94" t="s">
        <v>18</v>
      </c>
      <c r="AK205" s="94" t="s">
        <v>18</v>
      </c>
      <c r="AL205" s="94">
        <v>480.97</v>
      </c>
      <c r="AM205" s="94">
        <v>475.16</v>
      </c>
      <c r="AO205" s="1"/>
      <c r="AP205" s="9"/>
      <c r="AQ205" s="11"/>
      <c r="AR205" s="11"/>
      <c r="AS205" s="11"/>
      <c r="AT205" s="11"/>
      <c r="AU205" s="13"/>
      <c r="AV205" s="13"/>
    </row>
    <row r="206" spans="29:48" x14ac:dyDescent="0.2">
      <c r="AC206" s="91">
        <v>56</v>
      </c>
      <c r="AD206" s="92" t="s">
        <v>215</v>
      </c>
      <c r="AE206" s="93">
        <v>428.81</v>
      </c>
      <c r="AF206" s="94">
        <v>386.32</v>
      </c>
      <c r="AG206" s="94">
        <v>433.85</v>
      </c>
      <c r="AH206" s="94" t="s">
        <v>18</v>
      </c>
      <c r="AI206" s="94">
        <v>315.06</v>
      </c>
      <c r="AJ206" s="94" t="s">
        <v>18</v>
      </c>
      <c r="AK206" s="94" t="s">
        <v>18</v>
      </c>
      <c r="AL206" s="94">
        <v>507.4</v>
      </c>
      <c r="AM206" s="94">
        <v>501.4</v>
      </c>
      <c r="AO206" s="1"/>
      <c r="AP206" s="9"/>
      <c r="AQ206" s="11"/>
      <c r="AR206" s="11"/>
      <c r="AS206" s="11"/>
      <c r="AT206" s="11"/>
      <c r="AU206" s="13"/>
      <c r="AV206" s="13"/>
    </row>
    <row r="207" spans="29:48" x14ac:dyDescent="0.2">
      <c r="AC207" s="91">
        <v>59</v>
      </c>
      <c r="AD207" s="92" t="s">
        <v>216</v>
      </c>
      <c r="AE207" s="93">
        <v>443.46</v>
      </c>
      <c r="AF207" s="94">
        <v>399.51</v>
      </c>
      <c r="AG207" s="94">
        <v>448.7</v>
      </c>
      <c r="AH207" s="94" t="s">
        <v>18</v>
      </c>
      <c r="AI207" s="94">
        <v>325.79000000000002</v>
      </c>
      <c r="AJ207" s="94" t="s">
        <v>18</v>
      </c>
      <c r="AK207" s="94" t="s">
        <v>18</v>
      </c>
      <c r="AL207" s="94">
        <v>524.84</v>
      </c>
      <c r="AM207" s="94">
        <v>518.45000000000005</v>
      </c>
      <c r="AO207" s="1"/>
      <c r="AP207" s="9"/>
      <c r="AQ207" s="11"/>
      <c r="AR207" s="11"/>
      <c r="AS207" s="11"/>
      <c r="AT207" s="11"/>
    </row>
    <row r="208" spans="29:48" ht="15" x14ac:dyDescent="0.25">
      <c r="AC208" s="97">
        <v>1271</v>
      </c>
      <c r="AD208" s="98" t="s">
        <v>217</v>
      </c>
      <c r="AE208" s="101" t="s">
        <v>18</v>
      </c>
      <c r="AF208" s="100" t="s">
        <v>18</v>
      </c>
      <c r="AG208" s="100" t="s">
        <v>18</v>
      </c>
      <c r="AH208" s="100" t="s">
        <v>18</v>
      </c>
      <c r="AI208" s="100" t="s">
        <v>18</v>
      </c>
      <c r="AJ208" s="100" t="s">
        <v>18</v>
      </c>
      <c r="AK208" s="100" t="s">
        <v>18</v>
      </c>
      <c r="AL208" s="100" t="s">
        <v>18</v>
      </c>
      <c r="AM208" s="100" t="s">
        <v>18</v>
      </c>
      <c r="AO208" s="1"/>
      <c r="AP208" s="9"/>
      <c r="AQ208" s="11"/>
      <c r="AR208" s="11"/>
      <c r="AS208" s="11"/>
      <c r="AT208" s="11"/>
    </row>
    <row r="209" spans="29:46" x14ac:dyDescent="0.2">
      <c r="AC209" s="91">
        <v>10</v>
      </c>
      <c r="AD209" s="92" t="s">
        <v>218</v>
      </c>
      <c r="AE209" s="93">
        <v>162.44</v>
      </c>
      <c r="AF209" s="94">
        <v>144.44999999999999</v>
      </c>
      <c r="AG209" s="94" t="s">
        <v>18</v>
      </c>
      <c r="AH209" s="94" t="s">
        <v>18</v>
      </c>
      <c r="AI209" s="94">
        <v>155.5</v>
      </c>
      <c r="AJ209" s="94" t="s">
        <v>18</v>
      </c>
      <c r="AK209" s="94" t="s">
        <v>18</v>
      </c>
      <c r="AL209" s="94">
        <v>188.44</v>
      </c>
      <c r="AM209" s="94">
        <v>161.33000000000001</v>
      </c>
      <c r="AO209" s="1"/>
      <c r="AP209" s="9"/>
      <c r="AQ209" s="11"/>
      <c r="AR209" s="11"/>
      <c r="AS209" s="11"/>
      <c r="AT209" s="11"/>
    </row>
    <row r="210" spans="29:46" x14ac:dyDescent="0.2">
      <c r="AC210" s="91">
        <v>11</v>
      </c>
      <c r="AD210" s="92" t="s">
        <v>219</v>
      </c>
      <c r="AE210" s="93">
        <v>225.53</v>
      </c>
      <c r="AF210" s="94">
        <v>198.51</v>
      </c>
      <c r="AG210" s="94" t="s">
        <v>18</v>
      </c>
      <c r="AH210" s="94" t="s">
        <v>18</v>
      </c>
      <c r="AI210" s="94">
        <v>216.21</v>
      </c>
      <c r="AJ210" s="94" t="s">
        <v>18</v>
      </c>
      <c r="AK210" s="94" t="s">
        <v>18</v>
      </c>
      <c r="AL210" s="94">
        <v>261.86</v>
      </c>
      <c r="AM210" s="94" t="s">
        <v>18</v>
      </c>
      <c r="AO210" s="1"/>
      <c r="AP210" s="9"/>
      <c r="AQ210" s="11"/>
      <c r="AR210" s="11"/>
      <c r="AS210" s="11"/>
      <c r="AT210" s="11"/>
    </row>
    <row r="211" spans="29:46" x14ac:dyDescent="0.2">
      <c r="AC211" s="91">
        <v>12</v>
      </c>
      <c r="AD211" s="92" t="s">
        <v>381</v>
      </c>
      <c r="AE211" s="93">
        <v>203.4</v>
      </c>
      <c r="AF211" s="94">
        <v>178.16</v>
      </c>
      <c r="AG211" s="94" t="s">
        <v>18</v>
      </c>
      <c r="AH211" s="94" t="s">
        <v>18</v>
      </c>
      <c r="AI211" s="94">
        <v>193.99</v>
      </c>
      <c r="AJ211" s="94" t="s">
        <v>18</v>
      </c>
      <c r="AK211" s="94" t="s">
        <v>18</v>
      </c>
      <c r="AL211" s="94">
        <v>234.85</v>
      </c>
      <c r="AM211" s="94">
        <v>206.59</v>
      </c>
      <c r="AO211" s="1"/>
      <c r="AP211" s="9"/>
      <c r="AQ211" s="11"/>
      <c r="AR211" s="11"/>
      <c r="AS211" s="11"/>
      <c r="AT211" s="11"/>
    </row>
    <row r="212" spans="29:46" x14ac:dyDescent="0.2">
      <c r="AC212" s="91">
        <v>13</v>
      </c>
      <c r="AD212" s="92" t="s">
        <v>220</v>
      </c>
      <c r="AE212" s="93">
        <v>176.02</v>
      </c>
      <c r="AF212" s="94">
        <v>154.21</v>
      </c>
      <c r="AG212" s="94" t="s">
        <v>18</v>
      </c>
      <c r="AH212" s="94" t="s">
        <v>18</v>
      </c>
      <c r="AI212" s="94">
        <v>167.86</v>
      </c>
      <c r="AJ212" s="94" t="s">
        <v>18</v>
      </c>
      <c r="AK212" s="94" t="s">
        <v>18</v>
      </c>
      <c r="AL212" s="94">
        <v>203.21</v>
      </c>
      <c r="AM212" s="94">
        <v>178.79</v>
      </c>
      <c r="AO212" s="1"/>
      <c r="AP212" s="9"/>
      <c r="AQ212" s="11"/>
      <c r="AR212" s="11"/>
      <c r="AS212" s="11"/>
      <c r="AT212" s="11"/>
    </row>
    <row r="213" spans="29:46" x14ac:dyDescent="0.2">
      <c r="AC213" s="91">
        <v>14</v>
      </c>
      <c r="AD213" s="92" t="s">
        <v>221</v>
      </c>
      <c r="AE213" s="93">
        <v>153.31</v>
      </c>
      <c r="AF213" s="94">
        <v>134.99</v>
      </c>
      <c r="AG213" s="94" t="s">
        <v>18</v>
      </c>
      <c r="AH213" s="94" t="s">
        <v>18</v>
      </c>
      <c r="AI213" s="94">
        <v>146.97</v>
      </c>
      <c r="AJ213" s="94" t="s">
        <v>18</v>
      </c>
      <c r="AK213" s="94" t="s">
        <v>18</v>
      </c>
      <c r="AL213" s="94">
        <v>177.96</v>
      </c>
      <c r="AM213" s="94" t="s">
        <v>18</v>
      </c>
      <c r="AO213" s="1"/>
      <c r="AP213" s="9"/>
      <c r="AQ213" s="11"/>
      <c r="AR213" s="11"/>
      <c r="AS213" s="11"/>
      <c r="AT213" s="11"/>
    </row>
    <row r="214" spans="29:46" x14ac:dyDescent="0.2">
      <c r="AC214" s="91">
        <v>15</v>
      </c>
      <c r="AD214" s="92" t="s">
        <v>222</v>
      </c>
      <c r="AE214" s="93">
        <v>138.34</v>
      </c>
      <c r="AF214" s="94">
        <v>121.15</v>
      </c>
      <c r="AG214" s="94" t="s">
        <v>18</v>
      </c>
      <c r="AH214" s="94" t="s">
        <v>18</v>
      </c>
      <c r="AI214" s="94">
        <v>131.91999999999999</v>
      </c>
      <c r="AJ214" s="94" t="s">
        <v>18</v>
      </c>
      <c r="AK214" s="94" t="s">
        <v>18</v>
      </c>
      <c r="AL214" s="94">
        <v>159.76</v>
      </c>
      <c r="AM214" s="94">
        <v>140.49</v>
      </c>
      <c r="AO214" s="1"/>
      <c r="AP214" s="9"/>
      <c r="AQ214" s="11"/>
      <c r="AR214" s="11"/>
      <c r="AS214" s="11"/>
      <c r="AT214" s="11"/>
    </row>
    <row r="215" spans="29:46" x14ac:dyDescent="0.2">
      <c r="AC215" s="91">
        <v>17</v>
      </c>
      <c r="AD215" s="92" t="s">
        <v>223</v>
      </c>
      <c r="AE215" s="93">
        <v>125.9</v>
      </c>
      <c r="AF215" s="94">
        <v>110.29</v>
      </c>
      <c r="AG215" s="94" t="s">
        <v>18</v>
      </c>
      <c r="AH215" s="94" t="s">
        <v>18</v>
      </c>
      <c r="AI215" s="94">
        <v>120.08</v>
      </c>
      <c r="AJ215" s="94" t="s">
        <v>18</v>
      </c>
      <c r="AK215" s="94" t="s">
        <v>18</v>
      </c>
      <c r="AL215" s="94">
        <v>145.31</v>
      </c>
      <c r="AM215" s="94">
        <v>127.82</v>
      </c>
      <c r="AO215" s="1"/>
      <c r="AP215" s="9"/>
      <c r="AQ215" s="11"/>
      <c r="AR215" s="11"/>
      <c r="AS215" s="11"/>
      <c r="AT215" s="11"/>
    </row>
    <row r="216" spans="29:46" x14ac:dyDescent="0.2">
      <c r="AC216" s="91">
        <v>18</v>
      </c>
      <c r="AD216" s="92" t="s">
        <v>224</v>
      </c>
      <c r="AE216" s="93">
        <v>153.31</v>
      </c>
      <c r="AF216" s="94">
        <v>134.99</v>
      </c>
      <c r="AG216" s="94" t="s">
        <v>18</v>
      </c>
      <c r="AH216" s="94" t="s">
        <v>18</v>
      </c>
      <c r="AI216" s="94">
        <v>146.97</v>
      </c>
      <c r="AJ216" s="94" t="s">
        <v>18</v>
      </c>
      <c r="AK216" s="94" t="s">
        <v>18</v>
      </c>
      <c r="AL216" s="94">
        <v>177.96</v>
      </c>
      <c r="AM216" s="94" t="s">
        <v>18</v>
      </c>
      <c r="AO216" s="1"/>
      <c r="AP216" s="9"/>
      <c r="AQ216" s="11"/>
      <c r="AR216" s="11"/>
      <c r="AS216" s="11"/>
      <c r="AT216" s="11"/>
    </row>
    <row r="217" spans="29:46" x14ac:dyDescent="0.2">
      <c r="AC217" s="91">
        <v>19</v>
      </c>
      <c r="AD217" s="92" t="s">
        <v>218</v>
      </c>
      <c r="AE217" s="93">
        <v>149.63999999999999</v>
      </c>
      <c r="AF217" s="94">
        <v>131.76</v>
      </c>
      <c r="AG217" s="94" t="s">
        <v>18</v>
      </c>
      <c r="AH217" s="94" t="s">
        <v>18</v>
      </c>
      <c r="AI217" s="94">
        <v>143.43</v>
      </c>
      <c r="AJ217" s="94" t="s">
        <v>18</v>
      </c>
      <c r="AK217" s="94" t="s">
        <v>18</v>
      </c>
      <c r="AL217" s="94">
        <v>173.72</v>
      </c>
      <c r="AM217" s="94" t="s">
        <v>18</v>
      </c>
      <c r="AO217" s="1"/>
      <c r="AP217" s="9"/>
      <c r="AQ217" s="11"/>
      <c r="AR217" s="11"/>
      <c r="AS217" s="11"/>
      <c r="AT217" s="11"/>
    </row>
    <row r="218" spans="29:46" x14ac:dyDescent="0.2">
      <c r="AC218" s="91">
        <v>20</v>
      </c>
      <c r="AD218" s="92" t="s">
        <v>225</v>
      </c>
      <c r="AE218" s="93">
        <v>564.86</v>
      </c>
      <c r="AF218" s="94" t="s">
        <v>18</v>
      </c>
      <c r="AG218" s="94" t="s">
        <v>18</v>
      </c>
      <c r="AH218" s="94">
        <v>640.1</v>
      </c>
      <c r="AI218" s="94" t="s">
        <v>18</v>
      </c>
      <c r="AJ218" s="94" t="s">
        <v>18</v>
      </c>
      <c r="AK218" s="94" t="s">
        <v>18</v>
      </c>
      <c r="AL218" s="94">
        <v>489.65</v>
      </c>
      <c r="AM218" s="94" t="s">
        <v>18</v>
      </c>
      <c r="AO218" s="1"/>
      <c r="AP218" s="9"/>
      <c r="AQ218" s="11"/>
      <c r="AR218" s="11"/>
      <c r="AS218" s="11"/>
      <c r="AT218" s="11"/>
    </row>
    <row r="219" spans="29:46" x14ac:dyDescent="0.2">
      <c r="AC219" s="91">
        <v>21</v>
      </c>
      <c r="AD219" s="92" t="s">
        <v>226</v>
      </c>
      <c r="AE219" s="93">
        <v>637.34</v>
      </c>
      <c r="AF219" s="94" t="s">
        <v>18</v>
      </c>
      <c r="AG219" s="94" t="s">
        <v>18</v>
      </c>
      <c r="AH219" s="94">
        <v>732.53</v>
      </c>
      <c r="AI219" s="94" t="s">
        <v>18</v>
      </c>
      <c r="AJ219" s="94" t="s">
        <v>18</v>
      </c>
      <c r="AK219" s="94" t="s">
        <v>18</v>
      </c>
      <c r="AL219" s="94">
        <v>542.13</v>
      </c>
      <c r="AM219" s="94" t="s">
        <v>18</v>
      </c>
      <c r="AO219" s="1"/>
      <c r="AP219" s="9"/>
      <c r="AQ219" s="11"/>
      <c r="AR219" s="11"/>
      <c r="AS219" s="11"/>
      <c r="AT219" s="11"/>
    </row>
    <row r="220" spans="29:46" x14ac:dyDescent="0.2">
      <c r="AC220" s="91">
        <v>22</v>
      </c>
      <c r="AD220" s="92" t="s">
        <v>227</v>
      </c>
      <c r="AE220" s="93">
        <v>568.55999999999995</v>
      </c>
      <c r="AF220" s="94" t="s">
        <v>18</v>
      </c>
      <c r="AG220" s="94" t="s">
        <v>18</v>
      </c>
      <c r="AH220" s="94">
        <v>653.51</v>
      </c>
      <c r="AI220" s="94" t="s">
        <v>18</v>
      </c>
      <c r="AJ220" s="94" t="s">
        <v>18</v>
      </c>
      <c r="AK220" s="94" t="s">
        <v>18</v>
      </c>
      <c r="AL220" s="94">
        <v>483.6</v>
      </c>
      <c r="AM220" s="94" t="s">
        <v>18</v>
      </c>
      <c r="AO220" s="1"/>
      <c r="AP220" s="9"/>
      <c r="AQ220" s="11"/>
      <c r="AR220" s="11"/>
      <c r="AS220" s="11"/>
      <c r="AT220" s="11"/>
    </row>
    <row r="221" spans="29:46" x14ac:dyDescent="0.2">
      <c r="AC221" s="91">
        <v>23</v>
      </c>
      <c r="AD221" s="92" t="s">
        <v>228</v>
      </c>
      <c r="AE221" s="93">
        <v>477.22</v>
      </c>
      <c r="AF221" s="94" t="s">
        <v>18</v>
      </c>
      <c r="AG221" s="94" t="s">
        <v>18</v>
      </c>
      <c r="AH221" s="94">
        <v>548.51</v>
      </c>
      <c r="AI221" s="94" t="s">
        <v>18</v>
      </c>
      <c r="AJ221" s="94" t="s">
        <v>18</v>
      </c>
      <c r="AK221" s="94" t="s">
        <v>18</v>
      </c>
      <c r="AL221" s="94">
        <v>405.93</v>
      </c>
      <c r="AM221" s="94" t="s">
        <v>18</v>
      </c>
      <c r="AO221" s="1"/>
      <c r="AP221" s="9"/>
      <c r="AQ221" s="11"/>
      <c r="AR221" s="11"/>
      <c r="AS221" s="11"/>
      <c r="AT221" s="11"/>
    </row>
    <row r="222" spans="29:46" x14ac:dyDescent="0.2">
      <c r="AC222" s="91">
        <v>24</v>
      </c>
      <c r="AD222" s="92" t="s">
        <v>229</v>
      </c>
      <c r="AE222" s="93">
        <v>541.1</v>
      </c>
      <c r="AF222" s="94" t="s">
        <v>18</v>
      </c>
      <c r="AG222" s="94" t="s">
        <v>18</v>
      </c>
      <c r="AH222" s="94">
        <v>622.02</v>
      </c>
      <c r="AI222" s="94" t="s">
        <v>18</v>
      </c>
      <c r="AJ222" s="94" t="s">
        <v>18</v>
      </c>
      <c r="AK222" s="94" t="s">
        <v>18</v>
      </c>
      <c r="AL222" s="94">
        <v>460.2</v>
      </c>
      <c r="AM222" s="94" t="s">
        <v>18</v>
      </c>
      <c r="AO222" s="1"/>
      <c r="AP222" s="9"/>
      <c r="AQ222" s="11"/>
      <c r="AR222" s="11"/>
      <c r="AS222" s="11"/>
      <c r="AT222" s="11"/>
    </row>
    <row r="223" spans="29:46" x14ac:dyDescent="0.2">
      <c r="AC223" s="91">
        <v>30</v>
      </c>
      <c r="AD223" s="92" t="s">
        <v>230</v>
      </c>
      <c r="AE223" s="93">
        <v>232.68</v>
      </c>
      <c r="AF223" s="94" t="s">
        <v>18</v>
      </c>
      <c r="AG223" s="94" t="s">
        <v>18</v>
      </c>
      <c r="AH223" s="94">
        <v>316.62</v>
      </c>
      <c r="AI223" s="94" t="s">
        <v>18</v>
      </c>
      <c r="AJ223" s="94">
        <v>91.89</v>
      </c>
      <c r="AK223" s="94" t="s">
        <v>18</v>
      </c>
      <c r="AL223" s="94" t="s">
        <v>18</v>
      </c>
      <c r="AM223" s="94">
        <v>289.58</v>
      </c>
      <c r="AO223" s="1"/>
      <c r="AP223" s="9"/>
      <c r="AQ223" s="11"/>
      <c r="AR223" s="11"/>
      <c r="AS223" s="11"/>
      <c r="AT223" s="11"/>
    </row>
    <row r="224" spans="29:46" x14ac:dyDescent="0.2">
      <c r="AC224" s="91">
        <v>31</v>
      </c>
      <c r="AD224" s="92" t="s">
        <v>231</v>
      </c>
      <c r="AE224" s="93">
        <v>370.96</v>
      </c>
      <c r="AF224" s="94" t="s">
        <v>18</v>
      </c>
      <c r="AG224" s="94" t="s">
        <v>18</v>
      </c>
      <c r="AH224" s="94">
        <v>424.44</v>
      </c>
      <c r="AI224" s="94" t="s">
        <v>18</v>
      </c>
      <c r="AJ224" s="94" t="s">
        <v>18</v>
      </c>
      <c r="AK224" s="94" t="s">
        <v>18</v>
      </c>
      <c r="AL224" s="94" t="s">
        <v>18</v>
      </c>
      <c r="AM224" s="94">
        <v>317.45999999999998</v>
      </c>
      <c r="AO224" s="1"/>
      <c r="AP224" s="9"/>
      <c r="AQ224" s="11"/>
      <c r="AR224" s="11"/>
      <c r="AS224" s="11"/>
      <c r="AT224" s="11"/>
    </row>
    <row r="225" spans="29:46" x14ac:dyDescent="0.2">
      <c r="AC225" s="91">
        <v>32</v>
      </c>
      <c r="AD225" s="92" t="s">
        <v>232</v>
      </c>
      <c r="AE225" s="93">
        <v>129.32</v>
      </c>
      <c r="AF225" s="94" t="s">
        <v>18</v>
      </c>
      <c r="AG225" s="94" t="s">
        <v>18</v>
      </c>
      <c r="AH225" s="94">
        <v>166.76</v>
      </c>
      <c r="AI225" s="94" t="s">
        <v>18</v>
      </c>
      <c r="AJ225" s="94">
        <v>91.89</v>
      </c>
      <c r="AK225" s="94" t="s">
        <v>18</v>
      </c>
      <c r="AL225" s="94" t="s">
        <v>18</v>
      </c>
      <c r="AM225" s="94" t="s">
        <v>18</v>
      </c>
      <c r="AO225" s="1"/>
      <c r="AP225" s="9"/>
      <c r="AQ225" s="11"/>
      <c r="AR225" s="11"/>
      <c r="AS225" s="11"/>
      <c r="AT225" s="11"/>
    </row>
    <row r="226" spans="29:46" x14ac:dyDescent="0.2">
      <c r="AC226" s="91">
        <v>33</v>
      </c>
      <c r="AD226" s="92" t="s">
        <v>233</v>
      </c>
      <c r="AE226" s="93">
        <v>339.55</v>
      </c>
      <c r="AF226" s="94" t="s">
        <v>18</v>
      </c>
      <c r="AG226" s="94" t="s">
        <v>18</v>
      </c>
      <c r="AH226" s="94">
        <v>339.55</v>
      </c>
      <c r="AI226" s="94" t="s">
        <v>18</v>
      </c>
      <c r="AJ226" s="94" t="s">
        <v>18</v>
      </c>
      <c r="AK226" s="94" t="s">
        <v>18</v>
      </c>
      <c r="AL226" s="94" t="s">
        <v>18</v>
      </c>
      <c r="AM226" s="94" t="s">
        <v>18</v>
      </c>
      <c r="AO226" s="1"/>
      <c r="AP226" s="9"/>
      <c r="AQ226" s="11"/>
      <c r="AR226" s="11"/>
      <c r="AS226" s="11"/>
      <c r="AT226" s="11"/>
    </row>
    <row r="227" spans="29:46" x14ac:dyDescent="0.2">
      <c r="AC227" s="91">
        <v>34</v>
      </c>
      <c r="AD227" s="92" t="s">
        <v>234</v>
      </c>
      <c r="AE227" s="93">
        <v>294.33999999999997</v>
      </c>
      <c r="AF227" s="94" t="s">
        <v>18</v>
      </c>
      <c r="AG227" s="94" t="s">
        <v>18</v>
      </c>
      <c r="AH227" s="94">
        <v>294.33999999999997</v>
      </c>
      <c r="AI227" s="94" t="s">
        <v>18</v>
      </c>
      <c r="AJ227" s="94" t="s">
        <v>18</v>
      </c>
      <c r="AK227" s="94" t="s">
        <v>18</v>
      </c>
      <c r="AL227" s="94" t="s">
        <v>18</v>
      </c>
      <c r="AM227" s="94" t="s">
        <v>18</v>
      </c>
      <c r="AO227" s="1"/>
      <c r="AP227" s="9"/>
      <c r="AQ227" s="11"/>
      <c r="AR227" s="11"/>
      <c r="AS227" s="11"/>
      <c r="AT227" s="11"/>
    </row>
    <row r="228" spans="29:46" x14ac:dyDescent="0.2">
      <c r="AC228" s="91">
        <v>35</v>
      </c>
      <c r="AD228" s="92" t="s">
        <v>382</v>
      </c>
      <c r="AE228" s="93">
        <v>276.27999999999997</v>
      </c>
      <c r="AF228" s="94" t="s">
        <v>18</v>
      </c>
      <c r="AG228" s="94" t="s">
        <v>18</v>
      </c>
      <c r="AH228" s="94">
        <v>276.27999999999997</v>
      </c>
      <c r="AI228" s="94" t="s">
        <v>18</v>
      </c>
      <c r="AJ228" s="94" t="s">
        <v>18</v>
      </c>
      <c r="AK228" s="94" t="s">
        <v>18</v>
      </c>
      <c r="AL228" s="94" t="s">
        <v>18</v>
      </c>
      <c r="AM228" s="94" t="s">
        <v>18</v>
      </c>
      <c r="AO228" s="1"/>
      <c r="AP228" s="9"/>
      <c r="AQ228" s="11"/>
      <c r="AR228" s="11"/>
      <c r="AS228" s="11"/>
      <c r="AT228" s="11"/>
    </row>
    <row r="229" spans="29:46" x14ac:dyDescent="0.2">
      <c r="AC229" s="91">
        <v>36</v>
      </c>
      <c r="AD229" s="92" t="s">
        <v>235</v>
      </c>
      <c r="AE229" s="93">
        <v>307.16000000000003</v>
      </c>
      <c r="AF229" s="94" t="s">
        <v>18</v>
      </c>
      <c r="AG229" s="94" t="s">
        <v>18</v>
      </c>
      <c r="AH229" s="94">
        <v>339.91</v>
      </c>
      <c r="AI229" s="94" t="s">
        <v>18</v>
      </c>
      <c r="AJ229" s="94" t="s">
        <v>18</v>
      </c>
      <c r="AK229" s="94" t="s">
        <v>18</v>
      </c>
      <c r="AL229" s="94" t="s">
        <v>18</v>
      </c>
      <c r="AM229" s="94">
        <v>274.39999999999998</v>
      </c>
      <c r="AO229" s="1"/>
      <c r="AP229" s="9"/>
      <c r="AQ229" s="11"/>
      <c r="AR229" s="11"/>
      <c r="AS229" s="11"/>
      <c r="AT229" s="11"/>
    </row>
    <row r="230" spans="29:46" x14ac:dyDescent="0.2">
      <c r="AC230" s="91">
        <v>37</v>
      </c>
      <c r="AD230" s="92" t="s">
        <v>383</v>
      </c>
      <c r="AE230" s="93">
        <v>248.87</v>
      </c>
      <c r="AF230" s="94" t="s">
        <v>18</v>
      </c>
      <c r="AG230" s="94" t="s">
        <v>18</v>
      </c>
      <c r="AH230" s="94">
        <v>220.87</v>
      </c>
      <c r="AI230" s="94" t="s">
        <v>18</v>
      </c>
      <c r="AJ230" s="94" t="s">
        <v>18</v>
      </c>
      <c r="AK230" s="94" t="s">
        <v>18</v>
      </c>
      <c r="AL230" s="94" t="s">
        <v>18</v>
      </c>
      <c r="AM230" s="94">
        <v>276.88</v>
      </c>
      <c r="AO230" s="1"/>
      <c r="AP230" s="9"/>
      <c r="AQ230" s="11"/>
      <c r="AR230" s="11"/>
      <c r="AS230" s="11"/>
      <c r="AT230" s="11"/>
    </row>
    <row r="231" spans="29:46" x14ac:dyDescent="0.2">
      <c r="AC231" s="91">
        <v>38</v>
      </c>
      <c r="AD231" s="92" t="s">
        <v>236</v>
      </c>
      <c r="AE231" s="93">
        <v>128.86000000000001</v>
      </c>
      <c r="AF231" s="94" t="s">
        <v>18</v>
      </c>
      <c r="AG231" s="94" t="s">
        <v>18</v>
      </c>
      <c r="AH231" s="94">
        <v>128.86000000000001</v>
      </c>
      <c r="AI231" s="94" t="s">
        <v>18</v>
      </c>
      <c r="AJ231" s="94" t="s">
        <v>18</v>
      </c>
      <c r="AK231" s="94" t="s">
        <v>18</v>
      </c>
      <c r="AL231" s="94" t="s">
        <v>18</v>
      </c>
      <c r="AM231" s="94" t="s">
        <v>18</v>
      </c>
      <c r="AO231" s="1"/>
      <c r="AP231" s="9"/>
      <c r="AQ231" s="11"/>
      <c r="AR231" s="11"/>
      <c r="AS231" s="11"/>
      <c r="AT231" s="11"/>
    </row>
    <row r="232" spans="29:46" x14ac:dyDescent="0.2">
      <c r="AC232" s="91">
        <v>39</v>
      </c>
      <c r="AD232" s="92" t="s">
        <v>237</v>
      </c>
      <c r="AE232" s="93">
        <v>257.55</v>
      </c>
      <c r="AF232" s="94" t="s">
        <v>18</v>
      </c>
      <c r="AG232" s="94" t="s">
        <v>18</v>
      </c>
      <c r="AH232" s="94">
        <v>257.55</v>
      </c>
      <c r="AI232" s="94" t="s">
        <v>18</v>
      </c>
      <c r="AJ232" s="94" t="s">
        <v>18</v>
      </c>
      <c r="AK232" s="94" t="s">
        <v>18</v>
      </c>
      <c r="AL232" s="94" t="s">
        <v>18</v>
      </c>
      <c r="AM232" s="94" t="s">
        <v>18</v>
      </c>
      <c r="AO232" s="1"/>
      <c r="AP232" s="9"/>
      <c r="AQ232" s="11"/>
      <c r="AR232" s="11"/>
      <c r="AS232" s="11"/>
      <c r="AT232" s="11"/>
    </row>
    <row r="233" spans="29:46" x14ac:dyDescent="0.2">
      <c r="AC233" s="91">
        <v>40</v>
      </c>
      <c r="AD233" s="92" t="s">
        <v>238</v>
      </c>
      <c r="AE233" s="93">
        <v>196.42</v>
      </c>
      <c r="AF233" s="94">
        <v>252.32</v>
      </c>
      <c r="AG233" s="94" t="s">
        <v>18</v>
      </c>
      <c r="AH233" s="94" t="s">
        <v>18</v>
      </c>
      <c r="AI233" s="94">
        <v>201.53</v>
      </c>
      <c r="AJ233" s="94" t="s">
        <v>18</v>
      </c>
      <c r="AK233" s="94" t="s">
        <v>18</v>
      </c>
      <c r="AL233" s="94">
        <v>164.52</v>
      </c>
      <c r="AM233" s="94">
        <v>167.27</v>
      </c>
      <c r="AO233" s="1"/>
      <c r="AP233" s="9"/>
      <c r="AQ233" s="11"/>
      <c r="AR233" s="11"/>
      <c r="AS233" s="11"/>
      <c r="AT233" s="11"/>
    </row>
    <row r="234" spans="29:46" x14ac:dyDescent="0.2">
      <c r="AC234" s="91">
        <v>41</v>
      </c>
      <c r="AD234" s="92" t="s">
        <v>239</v>
      </c>
      <c r="AE234" s="93">
        <v>176.37</v>
      </c>
      <c r="AF234" s="94">
        <v>232.2</v>
      </c>
      <c r="AG234" s="94" t="s">
        <v>18</v>
      </c>
      <c r="AH234" s="94" t="s">
        <v>18</v>
      </c>
      <c r="AI234" s="94">
        <v>178.16</v>
      </c>
      <c r="AJ234" s="94" t="s">
        <v>18</v>
      </c>
      <c r="AK234" s="94" t="s">
        <v>18</v>
      </c>
      <c r="AL234" s="94">
        <v>144.66999999999999</v>
      </c>
      <c r="AM234" s="94">
        <v>150.47999999999999</v>
      </c>
      <c r="AO234" s="1"/>
      <c r="AP234" s="9"/>
      <c r="AQ234" s="11"/>
      <c r="AR234" s="11"/>
      <c r="AS234" s="11"/>
      <c r="AT234" s="11"/>
    </row>
    <row r="235" spans="29:46" x14ac:dyDescent="0.2">
      <c r="AC235" s="91">
        <v>42</v>
      </c>
      <c r="AD235" s="92" t="s">
        <v>240</v>
      </c>
      <c r="AE235" s="93">
        <v>205.05</v>
      </c>
      <c r="AF235" s="94">
        <v>270.02</v>
      </c>
      <c r="AG235" s="94" t="s">
        <v>18</v>
      </c>
      <c r="AH235" s="94" t="s">
        <v>18</v>
      </c>
      <c r="AI235" s="94">
        <v>207.11</v>
      </c>
      <c r="AJ235" s="94" t="s">
        <v>18</v>
      </c>
      <c r="AK235" s="94" t="s">
        <v>18</v>
      </c>
      <c r="AL235" s="94">
        <v>168.21</v>
      </c>
      <c r="AM235" s="94">
        <v>174.85</v>
      </c>
      <c r="AO235" s="1"/>
      <c r="AP235" s="9"/>
      <c r="AQ235" s="11"/>
      <c r="AR235" s="11"/>
      <c r="AS235" s="11"/>
      <c r="AT235" s="11"/>
    </row>
    <row r="236" spans="29:46" x14ac:dyDescent="0.2">
      <c r="AC236" s="91">
        <v>43</v>
      </c>
      <c r="AD236" s="92" t="s">
        <v>241</v>
      </c>
      <c r="AE236" s="93">
        <v>186.51</v>
      </c>
      <c r="AF236" s="94">
        <v>245.59</v>
      </c>
      <c r="AG236" s="94" t="s">
        <v>18</v>
      </c>
      <c r="AH236" s="94" t="s">
        <v>18</v>
      </c>
      <c r="AI236" s="94">
        <v>188.44</v>
      </c>
      <c r="AJ236" s="94" t="s">
        <v>18</v>
      </c>
      <c r="AK236" s="94" t="s">
        <v>18</v>
      </c>
      <c r="AL236" s="94">
        <v>153</v>
      </c>
      <c r="AM236" s="94">
        <v>159.02000000000001</v>
      </c>
      <c r="AO236" s="1"/>
      <c r="AP236" s="9"/>
      <c r="AQ236" s="11"/>
      <c r="AR236" s="11"/>
      <c r="AS236" s="11"/>
      <c r="AT236" s="11"/>
    </row>
    <row r="237" spans="29:46" x14ac:dyDescent="0.2">
      <c r="AC237" s="91">
        <v>44</v>
      </c>
      <c r="AD237" s="92" t="s">
        <v>242</v>
      </c>
      <c r="AE237" s="93">
        <v>163.77000000000001</v>
      </c>
      <c r="AF237" s="94">
        <v>215.66</v>
      </c>
      <c r="AG237" s="94" t="s">
        <v>18</v>
      </c>
      <c r="AH237" s="94" t="s">
        <v>18</v>
      </c>
      <c r="AI237" s="94">
        <v>165.42</v>
      </c>
      <c r="AJ237" s="94" t="s">
        <v>18</v>
      </c>
      <c r="AK237" s="94" t="s">
        <v>18</v>
      </c>
      <c r="AL237" s="94">
        <v>134.26</v>
      </c>
      <c r="AM237" s="94">
        <v>139.69999999999999</v>
      </c>
      <c r="AO237" s="1"/>
      <c r="AP237" s="9"/>
      <c r="AQ237" s="11"/>
      <c r="AR237" s="11"/>
      <c r="AS237" s="11"/>
      <c r="AT237" s="11"/>
    </row>
    <row r="238" spans="29:46" x14ac:dyDescent="0.2">
      <c r="AC238" s="91">
        <v>45</v>
      </c>
      <c r="AD238" s="92" t="s">
        <v>243</v>
      </c>
      <c r="AE238" s="93">
        <v>235.54</v>
      </c>
      <c r="AF238" s="94" t="s">
        <v>18</v>
      </c>
      <c r="AG238" s="94" t="s">
        <v>18</v>
      </c>
      <c r="AH238" s="94" t="s">
        <v>18</v>
      </c>
      <c r="AI238" s="94">
        <v>266.02999999999997</v>
      </c>
      <c r="AJ238" s="94" t="s">
        <v>18</v>
      </c>
      <c r="AK238" s="94" t="s">
        <v>18</v>
      </c>
      <c r="AL238" s="94">
        <v>215.95</v>
      </c>
      <c r="AM238" s="94">
        <v>224.62</v>
      </c>
      <c r="AO238" s="1"/>
      <c r="AP238" s="9"/>
      <c r="AQ238" s="11"/>
      <c r="AR238" s="11"/>
      <c r="AS238" s="11"/>
      <c r="AT238" s="11"/>
    </row>
    <row r="239" spans="29:46" x14ac:dyDescent="0.2">
      <c r="AC239" s="91">
        <v>47</v>
      </c>
      <c r="AD239" s="92" t="s">
        <v>244</v>
      </c>
      <c r="AE239" s="93">
        <v>242.67</v>
      </c>
      <c r="AF239" s="94">
        <v>304.60000000000002</v>
      </c>
      <c r="AG239" s="94" t="s">
        <v>18</v>
      </c>
      <c r="AH239" s="94" t="s">
        <v>18</v>
      </c>
      <c r="AI239" s="94">
        <v>233.66</v>
      </c>
      <c r="AJ239" s="94" t="s">
        <v>18</v>
      </c>
      <c r="AK239" s="94" t="s">
        <v>18</v>
      </c>
      <c r="AL239" s="94">
        <v>189.74</v>
      </c>
      <c r="AM239" s="94" t="s">
        <v>18</v>
      </c>
      <c r="AO239" s="1"/>
      <c r="AP239" s="9"/>
      <c r="AQ239" s="11"/>
      <c r="AR239" s="11"/>
      <c r="AS239" s="11"/>
      <c r="AT239" s="11"/>
    </row>
    <row r="240" spans="29:46" x14ac:dyDescent="0.2">
      <c r="AC240" s="91">
        <v>48</v>
      </c>
      <c r="AD240" s="92" t="s">
        <v>384</v>
      </c>
      <c r="AE240" s="93">
        <v>240.97</v>
      </c>
      <c r="AF240" s="94">
        <v>317.33</v>
      </c>
      <c r="AG240" s="94" t="s">
        <v>18</v>
      </c>
      <c r="AH240" s="94" t="s">
        <v>18</v>
      </c>
      <c r="AI240" s="94">
        <v>243.37</v>
      </c>
      <c r="AJ240" s="94" t="s">
        <v>18</v>
      </c>
      <c r="AK240" s="94" t="s">
        <v>18</v>
      </c>
      <c r="AL240" s="94">
        <v>197.67</v>
      </c>
      <c r="AM240" s="94">
        <v>205.45</v>
      </c>
      <c r="AO240" s="1"/>
      <c r="AP240" s="9"/>
      <c r="AQ240" s="11"/>
      <c r="AR240" s="11"/>
      <c r="AS240" s="11"/>
      <c r="AT240" s="11"/>
    </row>
    <row r="241" spans="29:46" x14ac:dyDescent="0.2">
      <c r="AC241" s="91">
        <v>49</v>
      </c>
      <c r="AD241" s="92" t="s">
        <v>245</v>
      </c>
      <c r="AE241" s="93">
        <v>174.09</v>
      </c>
      <c r="AF241" s="94">
        <v>229.31</v>
      </c>
      <c r="AG241" s="94" t="s">
        <v>18</v>
      </c>
      <c r="AH241" s="94" t="s">
        <v>18</v>
      </c>
      <c r="AI241" s="94">
        <v>175.82</v>
      </c>
      <c r="AJ241" s="94" t="s">
        <v>18</v>
      </c>
      <c r="AK241" s="94" t="s">
        <v>18</v>
      </c>
      <c r="AL241" s="94">
        <v>142.79</v>
      </c>
      <c r="AM241" s="94">
        <v>148.38</v>
      </c>
      <c r="AO241" s="1"/>
      <c r="AP241" s="9"/>
      <c r="AQ241" s="11"/>
      <c r="AR241" s="11"/>
      <c r="AS241" s="11"/>
      <c r="AT241" s="11"/>
    </row>
    <row r="242" spans="29:46" x14ac:dyDescent="0.2">
      <c r="AC242" s="91">
        <v>70</v>
      </c>
      <c r="AD242" s="92" t="s">
        <v>385</v>
      </c>
      <c r="AE242" s="93">
        <v>112.71</v>
      </c>
      <c r="AF242" s="94" t="s">
        <v>18</v>
      </c>
      <c r="AG242" s="94" t="s">
        <v>18</v>
      </c>
      <c r="AH242" s="94" t="s">
        <v>18</v>
      </c>
      <c r="AI242" s="94">
        <v>120.27</v>
      </c>
      <c r="AJ242" s="94" t="s">
        <v>18</v>
      </c>
      <c r="AK242" s="94" t="s">
        <v>18</v>
      </c>
      <c r="AL242" s="94">
        <v>106.21</v>
      </c>
      <c r="AM242" s="94">
        <v>111.7</v>
      </c>
      <c r="AO242" s="1"/>
      <c r="AP242" s="9"/>
      <c r="AQ242" s="11"/>
      <c r="AR242" s="11"/>
      <c r="AS242" s="11"/>
      <c r="AT242" s="11"/>
    </row>
    <row r="243" spans="29:46" x14ac:dyDescent="0.2">
      <c r="AC243" s="91">
        <v>71</v>
      </c>
      <c r="AD243" s="92" t="s">
        <v>386</v>
      </c>
      <c r="AE243" s="93">
        <v>143.09</v>
      </c>
      <c r="AF243" s="94" t="s">
        <v>18</v>
      </c>
      <c r="AG243" s="94" t="s">
        <v>18</v>
      </c>
      <c r="AH243" s="94" t="s">
        <v>18</v>
      </c>
      <c r="AI243" s="94">
        <v>152.21</v>
      </c>
      <c r="AJ243" s="94" t="s">
        <v>18</v>
      </c>
      <c r="AK243" s="94" t="s">
        <v>18</v>
      </c>
      <c r="AL243" s="94">
        <v>133.97</v>
      </c>
      <c r="AM243" s="94" t="s">
        <v>18</v>
      </c>
      <c r="AO243" s="1"/>
      <c r="AP243" s="9"/>
      <c r="AQ243" s="11"/>
      <c r="AR243" s="11"/>
      <c r="AS243" s="11"/>
      <c r="AT243" s="11"/>
    </row>
    <row r="244" spans="29:46" x14ac:dyDescent="0.2">
      <c r="AC244" s="91">
        <v>72</v>
      </c>
      <c r="AD244" s="92" t="s">
        <v>387</v>
      </c>
      <c r="AE244" s="93">
        <v>133.01</v>
      </c>
      <c r="AF244" s="94" t="s">
        <v>18</v>
      </c>
      <c r="AG244" s="94" t="s">
        <v>18</v>
      </c>
      <c r="AH244" s="94" t="s">
        <v>18</v>
      </c>
      <c r="AI244" s="94">
        <v>136.58000000000001</v>
      </c>
      <c r="AJ244" s="94" t="s">
        <v>18</v>
      </c>
      <c r="AK244" s="94" t="s">
        <v>18</v>
      </c>
      <c r="AL244" s="94">
        <v>120.2</v>
      </c>
      <c r="AM244" s="94">
        <v>142.25</v>
      </c>
      <c r="AP244" s="13"/>
      <c r="AQ244" s="13"/>
      <c r="AR244" s="13"/>
      <c r="AS244" s="13"/>
      <c r="AT244" s="11"/>
    </row>
    <row r="245" spans="29:46" x14ac:dyDescent="0.2">
      <c r="AC245" s="91">
        <v>73</v>
      </c>
      <c r="AD245" s="92" t="s">
        <v>246</v>
      </c>
      <c r="AE245" s="93">
        <v>118.65</v>
      </c>
      <c r="AF245" s="94" t="s">
        <v>18</v>
      </c>
      <c r="AG245" s="94" t="s">
        <v>18</v>
      </c>
      <c r="AH245" s="94" t="s">
        <v>18</v>
      </c>
      <c r="AI245" s="94">
        <v>118.17</v>
      </c>
      <c r="AJ245" s="94" t="s">
        <v>18</v>
      </c>
      <c r="AK245" s="94" t="s">
        <v>18</v>
      </c>
      <c r="AL245" s="94">
        <v>104.03</v>
      </c>
      <c r="AM245" s="94">
        <v>133.78</v>
      </c>
      <c r="AP245" s="13"/>
      <c r="AQ245" s="13"/>
      <c r="AR245" s="13"/>
      <c r="AS245" s="13"/>
      <c r="AT245" s="11"/>
    </row>
    <row r="246" spans="29:46" x14ac:dyDescent="0.2">
      <c r="AC246" s="91">
        <v>74</v>
      </c>
      <c r="AD246" s="92" t="s">
        <v>247</v>
      </c>
      <c r="AE246" s="93">
        <v>97.3</v>
      </c>
      <c r="AF246" s="94" t="s">
        <v>18</v>
      </c>
      <c r="AG246" s="94" t="s">
        <v>18</v>
      </c>
      <c r="AH246" s="94" t="s">
        <v>18</v>
      </c>
      <c r="AI246" s="94">
        <v>103.48</v>
      </c>
      <c r="AJ246" s="94" t="s">
        <v>18</v>
      </c>
      <c r="AK246" s="94" t="s">
        <v>18</v>
      </c>
      <c r="AL246" s="94">
        <v>91.11</v>
      </c>
      <c r="AM246" s="94" t="s">
        <v>18</v>
      </c>
      <c r="AP246" s="13"/>
      <c r="AQ246" s="13"/>
      <c r="AR246" s="13"/>
      <c r="AS246" s="13"/>
      <c r="AT246" s="11"/>
    </row>
    <row r="247" spans="29:46" x14ac:dyDescent="0.2">
      <c r="AC247" s="91">
        <v>75</v>
      </c>
      <c r="AD247" s="92" t="s">
        <v>248</v>
      </c>
      <c r="AE247" s="93">
        <v>87.32</v>
      </c>
      <c r="AF247" s="94" t="s">
        <v>18</v>
      </c>
      <c r="AG247" s="94" t="s">
        <v>18</v>
      </c>
      <c r="AH247" s="94" t="s">
        <v>18</v>
      </c>
      <c r="AI247" s="94">
        <v>92.9</v>
      </c>
      <c r="AJ247" s="94" t="s">
        <v>18</v>
      </c>
      <c r="AK247" s="94" t="s">
        <v>18</v>
      </c>
      <c r="AL247" s="94">
        <v>81.73</v>
      </c>
      <c r="AM247" s="94" t="s">
        <v>18</v>
      </c>
      <c r="AP247" s="13"/>
      <c r="AQ247" s="13"/>
      <c r="AR247" s="13"/>
      <c r="AS247" s="13"/>
      <c r="AT247" s="11"/>
    </row>
    <row r="248" spans="29:46" x14ac:dyDescent="0.2">
      <c r="AC248" s="91">
        <v>76</v>
      </c>
      <c r="AD248" s="92" t="s">
        <v>249</v>
      </c>
      <c r="AE248" s="93">
        <v>88.55</v>
      </c>
      <c r="AF248" s="94" t="s">
        <v>18</v>
      </c>
      <c r="AG248" s="94" t="s">
        <v>18</v>
      </c>
      <c r="AH248" s="94" t="s">
        <v>18</v>
      </c>
      <c r="AI248" s="94">
        <v>92.44</v>
      </c>
      <c r="AJ248" s="94" t="s">
        <v>18</v>
      </c>
      <c r="AK248" s="94" t="s">
        <v>18</v>
      </c>
      <c r="AL248" s="94">
        <v>81.39</v>
      </c>
      <c r="AM248" s="94">
        <v>91.89</v>
      </c>
      <c r="AP248" s="13"/>
      <c r="AQ248" s="13"/>
      <c r="AR248" s="13"/>
      <c r="AS248" s="13"/>
      <c r="AT248" s="11"/>
    </row>
    <row r="249" spans="29:46" x14ac:dyDescent="0.2">
      <c r="AC249" s="91">
        <v>77</v>
      </c>
      <c r="AD249" s="92" t="s">
        <v>250</v>
      </c>
      <c r="AE249" s="93">
        <v>79.27</v>
      </c>
      <c r="AF249" s="94" t="s">
        <v>18</v>
      </c>
      <c r="AG249" s="94" t="s">
        <v>18</v>
      </c>
      <c r="AH249" s="94" t="s">
        <v>18</v>
      </c>
      <c r="AI249" s="94">
        <v>84.54</v>
      </c>
      <c r="AJ249" s="94" t="s">
        <v>18</v>
      </c>
      <c r="AK249" s="94" t="s">
        <v>18</v>
      </c>
      <c r="AL249" s="94">
        <v>74.38</v>
      </c>
      <c r="AM249" s="94">
        <v>78.86</v>
      </c>
      <c r="AP249" s="13"/>
      <c r="AQ249" s="13"/>
      <c r="AR249" s="13"/>
      <c r="AS249" s="13"/>
      <c r="AT249" s="13"/>
    </row>
    <row r="250" spans="29:46" x14ac:dyDescent="0.2">
      <c r="AC250" s="91">
        <v>78</v>
      </c>
      <c r="AD250" s="92" t="s">
        <v>251</v>
      </c>
      <c r="AE250" s="93">
        <v>97.3</v>
      </c>
      <c r="AF250" s="94" t="s">
        <v>18</v>
      </c>
      <c r="AG250" s="94" t="s">
        <v>18</v>
      </c>
      <c r="AH250" s="94" t="s">
        <v>18</v>
      </c>
      <c r="AI250" s="94">
        <v>103.48</v>
      </c>
      <c r="AJ250" s="94" t="s">
        <v>18</v>
      </c>
      <c r="AK250" s="94" t="s">
        <v>18</v>
      </c>
      <c r="AL250" s="94">
        <v>91.11</v>
      </c>
      <c r="AM250" s="94" t="s">
        <v>18</v>
      </c>
      <c r="AP250" s="13"/>
      <c r="AQ250" s="13"/>
      <c r="AR250" s="13"/>
      <c r="AS250" s="13"/>
      <c r="AT250" s="13"/>
    </row>
    <row r="251" spans="29:46" x14ac:dyDescent="0.2">
      <c r="AC251" s="91">
        <v>79</v>
      </c>
      <c r="AD251" s="92" t="s">
        <v>252</v>
      </c>
      <c r="AE251" s="93">
        <v>94.96</v>
      </c>
      <c r="AF251" s="94" t="s">
        <v>18</v>
      </c>
      <c r="AG251" s="94" t="s">
        <v>18</v>
      </c>
      <c r="AH251" s="94" t="s">
        <v>18</v>
      </c>
      <c r="AI251" s="94">
        <v>101.01</v>
      </c>
      <c r="AJ251" s="94" t="s">
        <v>18</v>
      </c>
      <c r="AK251" s="94" t="s">
        <v>18</v>
      </c>
      <c r="AL251" s="94">
        <v>88.87</v>
      </c>
      <c r="AM251" s="94" t="s">
        <v>18</v>
      </c>
      <c r="AP251" s="13"/>
      <c r="AQ251" s="13"/>
      <c r="AR251" s="13"/>
      <c r="AS251" s="13"/>
      <c r="AT251" s="13"/>
    </row>
    <row r="252" spans="29:46" x14ac:dyDescent="0.2">
      <c r="AC252" s="91">
        <v>80</v>
      </c>
      <c r="AD252" s="92" t="s">
        <v>253</v>
      </c>
      <c r="AE252" s="93">
        <v>190.71</v>
      </c>
      <c r="AF252" s="94">
        <v>228.1</v>
      </c>
      <c r="AG252" s="94" t="s">
        <v>18</v>
      </c>
      <c r="AH252" s="94" t="s">
        <v>18</v>
      </c>
      <c r="AI252" s="94">
        <v>253.09</v>
      </c>
      <c r="AJ252" s="94" t="s">
        <v>18</v>
      </c>
      <c r="AK252" s="94" t="s">
        <v>18</v>
      </c>
      <c r="AL252" s="94">
        <v>147.79</v>
      </c>
      <c r="AM252" s="94">
        <v>133.85</v>
      </c>
      <c r="AP252" s="13"/>
      <c r="AQ252" s="13"/>
      <c r="AR252" s="13"/>
      <c r="AS252" s="13"/>
      <c r="AT252" s="13"/>
    </row>
    <row r="253" spans="29:46" x14ac:dyDescent="0.2">
      <c r="AC253" s="91">
        <v>81</v>
      </c>
      <c r="AD253" s="92" t="s">
        <v>254</v>
      </c>
      <c r="AE253" s="93">
        <v>159.24</v>
      </c>
      <c r="AF253" s="94">
        <v>209.68</v>
      </c>
      <c r="AG253" s="94" t="s">
        <v>18</v>
      </c>
      <c r="AH253" s="94" t="s">
        <v>18</v>
      </c>
      <c r="AI253" s="94">
        <v>160.88999999999999</v>
      </c>
      <c r="AJ253" s="94" t="s">
        <v>18</v>
      </c>
      <c r="AK253" s="94" t="s">
        <v>18</v>
      </c>
      <c r="AL253" s="94">
        <v>130.59</v>
      </c>
      <c r="AM253" s="94">
        <v>135.79</v>
      </c>
      <c r="AP253" s="13"/>
      <c r="AQ253" s="13"/>
      <c r="AR253" s="13"/>
      <c r="AS253" s="13"/>
      <c r="AT253" s="13"/>
    </row>
    <row r="254" spans="29:46" x14ac:dyDescent="0.2">
      <c r="AC254" s="91">
        <v>82</v>
      </c>
      <c r="AD254" s="92" t="s">
        <v>255</v>
      </c>
      <c r="AE254" s="93">
        <v>185.05</v>
      </c>
      <c r="AF254" s="94">
        <v>243.73</v>
      </c>
      <c r="AG254" s="94" t="s">
        <v>18</v>
      </c>
      <c r="AH254" s="94" t="s">
        <v>18</v>
      </c>
      <c r="AI254" s="94">
        <v>186.92</v>
      </c>
      <c r="AJ254" s="94" t="s">
        <v>18</v>
      </c>
      <c r="AK254" s="94" t="s">
        <v>18</v>
      </c>
      <c r="AL254" s="94">
        <v>151.78</v>
      </c>
      <c r="AM254" s="94">
        <v>157.82</v>
      </c>
      <c r="AP254" s="13"/>
      <c r="AQ254" s="13"/>
      <c r="AR254" s="13"/>
      <c r="AS254" s="13"/>
      <c r="AT254" s="13"/>
    </row>
    <row r="255" spans="29:46" x14ac:dyDescent="0.2">
      <c r="AC255" s="91">
        <v>83</v>
      </c>
      <c r="AD255" s="92" t="s">
        <v>256</v>
      </c>
      <c r="AE255" s="93">
        <v>168.42</v>
      </c>
      <c r="AF255" s="94">
        <v>221.83</v>
      </c>
      <c r="AG255" s="94" t="s">
        <v>18</v>
      </c>
      <c r="AH255" s="94" t="s">
        <v>18</v>
      </c>
      <c r="AI255" s="94">
        <v>170.13</v>
      </c>
      <c r="AJ255" s="94" t="s">
        <v>18</v>
      </c>
      <c r="AK255" s="94" t="s">
        <v>18</v>
      </c>
      <c r="AL255" s="94">
        <v>138.13999999999999</v>
      </c>
      <c r="AM255" s="94">
        <v>143.55000000000001</v>
      </c>
      <c r="AP255" s="13"/>
      <c r="AQ255" s="13"/>
      <c r="AR255" s="13"/>
      <c r="AS255" s="13"/>
      <c r="AT255" s="13"/>
    </row>
    <row r="256" spans="29:46" x14ac:dyDescent="0.2">
      <c r="AC256" s="91">
        <v>84</v>
      </c>
      <c r="AD256" s="92" t="s">
        <v>257</v>
      </c>
      <c r="AE256" s="93">
        <v>147.85</v>
      </c>
      <c r="AF256" s="94">
        <v>194.71</v>
      </c>
      <c r="AG256" s="94" t="s">
        <v>18</v>
      </c>
      <c r="AH256" s="94" t="s">
        <v>18</v>
      </c>
      <c r="AI256" s="94">
        <v>149.37</v>
      </c>
      <c r="AJ256" s="94" t="s">
        <v>18</v>
      </c>
      <c r="AK256" s="94" t="s">
        <v>18</v>
      </c>
      <c r="AL256" s="94">
        <v>121.21</v>
      </c>
      <c r="AM256" s="94">
        <v>126.12</v>
      </c>
      <c r="AP256" s="13"/>
      <c r="AQ256" s="13"/>
      <c r="AR256" s="13"/>
      <c r="AS256" s="13"/>
      <c r="AT256" s="13"/>
    </row>
    <row r="257" spans="29:46" x14ac:dyDescent="0.2">
      <c r="AC257" s="91">
        <v>85</v>
      </c>
      <c r="AD257" s="92" t="s">
        <v>388</v>
      </c>
      <c r="AE257" s="93">
        <v>212.63</v>
      </c>
      <c r="AF257" s="94" t="s">
        <v>18</v>
      </c>
      <c r="AG257" s="94" t="s">
        <v>18</v>
      </c>
      <c r="AH257" s="94" t="s">
        <v>18</v>
      </c>
      <c r="AI257" s="94">
        <v>240.17</v>
      </c>
      <c r="AJ257" s="94" t="s">
        <v>18</v>
      </c>
      <c r="AK257" s="94" t="s">
        <v>18</v>
      </c>
      <c r="AL257" s="94">
        <v>195.01</v>
      </c>
      <c r="AM257" s="94">
        <v>202.73</v>
      </c>
      <c r="AP257" s="13"/>
      <c r="AQ257" s="13"/>
      <c r="AR257" s="13"/>
      <c r="AS257" s="13"/>
      <c r="AT257" s="13"/>
    </row>
    <row r="258" spans="29:46" x14ac:dyDescent="0.2">
      <c r="AC258" s="91">
        <v>86</v>
      </c>
      <c r="AD258" s="92" t="s">
        <v>258</v>
      </c>
      <c r="AE258" s="93">
        <v>140.26</v>
      </c>
      <c r="AF258" s="94">
        <v>184.78</v>
      </c>
      <c r="AG258" s="94" t="s">
        <v>18</v>
      </c>
      <c r="AH258" s="94" t="s">
        <v>18</v>
      </c>
      <c r="AI258" s="94">
        <v>141.63</v>
      </c>
      <c r="AJ258" s="94" t="s">
        <v>18</v>
      </c>
      <c r="AK258" s="94" t="s">
        <v>18</v>
      </c>
      <c r="AL258" s="94">
        <v>115.09</v>
      </c>
      <c r="AM258" s="94">
        <v>119.54</v>
      </c>
      <c r="AP258" s="13"/>
      <c r="AQ258" s="13"/>
      <c r="AR258" s="13"/>
      <c r="AS258" s="13"/>
      <c r="AT258" s="13"/>
    </row>
    <row r="259" spans="29:46" x14ac:dyDescent="0.2">
      <c r="AC259" s="91">
        <v>87</v>
      </c>
      <c r="AD259" s="92" t="s">
        <v>259</v>
      </c>
      <c r="AE259" s="93">
        <v>219.06</v>
      </c>
      <c r="AF259" s="94">
        <v>274.99</v>
      </c>
      <c r="AG259" s="94" t="s">
        <v>18</v>
      </c>
      <c r="AH259" s="94" t="s">
        <v>18</v>
      </c>
      <c r="AI259" s="94">
        <v>210.95</v>
      </c>
      <c r="AJ259" s="94" t="s">
        <v>18</v>
      </c>
      <c r="AK259" s="94" t="s">
        <v>18</v>
      </c>
      <c r="AL259" s="94">
        <v>171.22</v>
      </c>
      <c r="AM259" s="94" t="s">
        <v>18</v>
      </c>
      <c r="AP259" s="13"/>
      <c r="AQ259" s="13"/>
      <c r="AR259" s="13"/>
      <c r="AS259" s="13"/>
      <c r="AT259" s="13"/>
    </row>
    <row r="260" spans="29:46" x14ac:dyDescent="0.2">
      <c r="AC260" s="91">
        <v>88</v>
      </c>
      <c r="AD260" s="92" t="s">
        <v>260</v>
      </c>
      <c r="AE260" s="93">
        <v>217.54</v>
      </c>
      <c r="AF260" s="94">
        <v>286.56</v>
      </c>
      <c r="AG260" s="94" t="s">
        <v>18</v>
      </c>
      <c r="AH260" s="94" t="s">
        <v>18</v>
      </c>
      <c r="AI260" s="94">
        <v>219.77</v>
      </c>
      <c r="AJ260" s="94" t="s">
        <v>18</v>
      </c>
      <c r="AK260" s="94" t="s">
        <v>18</v>
      </c>
      <c r="AL260" s="94">
        <v>178.41</v>
      </c>
      <c r="AM260" s="94">
        <v>185.47</v>
      </c>
      <c r="AP260" s="13"/>
      <c r="AQ260" s="13"/>
      <c r="AR260" s="13"/>
      <c r="AS260" s="13"/>
      <c r="AT260" s="13"/>
    </row>
    <row r="261" spans="29:46" x14ac:dyDescent="0.2">
      <c r="AC261" s="91">
        <v>89</v>
      </c>
      <c r="AD261" s="92" t="s">
        <v>261</v>
      </c>
      <c r="AE261" s="93">
        <v>157.15</v>
      </c>
      <c r="AF261" s="94">
        <v>206.98</v>
      </c>
      <c r="AG261" s="94" t="s">
        <v>18</v>
      </c>
      <c r="AH261" s="94" t="s">
        <v>18</v>
      </c>
      <c r="AI261" s="94">
        <v>158.71</v>
      </c>
      <c r="AJ261" s="94" t="s">
        <v>18</v>
      </c>
      <c r="AK261" s="94" t="s">
        <v>18</v>
      </c>
      <c r="AL261" s="94">
        <v>128.88999999999999</v>
      </c>
      <c r="AM261" s="94">
        <v>134.03</v>
      </c>
      <c r="AP261" s="13"/>
      <c r="AQ261" s="13"/>
      <c r="AR261" s="13"/>
      <c r="AS261" s="13"/>
      <c r="AT261" s="13"/>
    </row>
    <row r="262" spans="29:46" x14ac:dyDescent="0.2">
      <c r="AC262" s="91">
        <v>90</v>
      </c>
      <c r="AD262" s="92" t="s">
        <v>262</v>
      </c>
      <c r="AE262" s="93">
        <v>991.02</v>
      </c>
      <c r="AF262" s="94">
        <v>991.02</v>
      </c>
      <c r="AG262" s="94" t="s">
        <v>18</v>
      </c>
      <c r="AH262" s="94" t="s">
        <v>18</v>
      </c>
      <c r="AI262" s="94" t="s">
        <v>18</v>
      </c>
      <c r="AJ262" s="94" t="s">
        <v>18</v>
      </c>
      <c r="AK262" s="94" t="s">
        <v>18</v>
      </c>
      <c r="AL262" s="94" t="s">
        <v>18</v>
      </c>
      <c r="AM262" s="94" t="s">
        <v>18</v>
      </c>
      <c r="AP262" s="13"/>
      <c r="AQ262" s="13"/>
      <c r="AR262" s="13"/>
      <c r="AS262" s="13"/>
      <c r="AT262" s="13"/>
    </row>
    <row r="263" spans="29:46" x14ac:dyDescent="0.2">
      <c r="AC263" s="91">
        <v>92</v>
      </c>
      <c r="AD263" s="92" t="s">
        <v>263</v>
      </c>
      <c r="AE263" s="93">
        <v>1098.07</v>
      </c>
      <c r="AF263" s="94">
        <v>1098.07</v>
      </c>
      <c r="AG263" s="94" t="s">
        <v>18</v>
      </c>
      <c r="AH263" s="94" t="s">
        <v>18</v>
      </c>
      <c r="AI263" s="94" t="s">
        <v>18</v>
      </c>
      <c r="AJ263" s="94" t="s">
        <v>18</v>
      </c>
      <c r="AK263" s="94" t="s">
        <v>18</v>
      </c>
      <c r="AL263" s="94" t="s">
        <v>18</v>
      </c>
      <c r="AM263" s="94" t="s">
        <v>18</v>
      </c>
      <c r="AP263" s="13"/>
      <c r="AQ263" s="13"/>
      <c r="AR263" s="13"/>
      <c r="AS263" s="13"/>
      <c r="AT263" s="13"/>
    </row>
    <row r="264" spans="29:46" ht="15" x14ac:dyDescent="0.25">
      <c r="AC264" s="97">
        <v>1272</v>
      </c>
      <c r="AD264" s="98" t="s">
        <v>264</v>
      </c>
      <c r="AE264" s="99" t="s">
        <v>18</v>
      </c>
      <c r="AF264" s="100" t="s">
        <v>18</v>
      </c>
      <c r="AG264" s="100" t="s">
        <v>18</v>
      </c>
      <c r="AH264" s="100" t="s">
        <v>18</v>
      </c>
      <c r="AI264" s="100" t="s">
        <v>18</v>
      </c>
      <c r="AJ264" s="100" t="s">
        <v>18</v>
      </c>
      <c r="AK264" s="100" t="s">
        <v>18</v>
      </c>
      <c r="AL264" s="100" t="s">
        <v>18</v>
      </c>
      <c r="AM264" s="100" t="s">
        <v>18</v>
      </c>
      <c r="AP264" s="13"/>
      <c r="AQ264" s="13"/>
      <c r="AR264" s="13"/>
      <c r="AS264" s="13"/>
      <c r="AT264" s="13"/>
    </row>
    <row r="265" spans="29:46" x14ac:dyDescent="0.2">
      <c r="AC265" s="91">
        <v>14</v>
      </c>
      <c r="AD265" s="92" t="s">
        <v>389</v>
      </c>
      <c r="AE265" s="93">
        <v>222.42</v>
      </c>
      <c r="AF265" s="94">
        <v>213.21</v>
      </c>
      <c r="AG265" s="94">
        <v>245.25</v>
      </c>
      <c r="AH265" s="94" t="s">
        <v>18</v>
      </c>
      <c r="AI265" s="94">
        <v>215.34</v>
      </c>
      <c r="AJ265" s="94" t="s">
        <v>18</v>
      </c>
      <c r="AK265" s="94" t="s">
        <v>18</v>
      </c>
      <c r="AL265" s="94" t="s">
        <v>18</v>
      </c>
      <c r="AM265" s="94">
        <v>215.92</v>
      </c>
      <c r="AP265" s="13"/>
      <c r="AQ265" s="13"/>
      <c r="AR265" s="13"/>
      <c r="AS265" s="13"/>
      <c r="AT265" s="13"/>
    </row>
    <row r="266" spans="29:46" x14ac:dyDescent="0.2">
      <c r="AC266" s="91">
        <v>26</v>
      </c>
      <c r="AD266" s="92" t="s">
        <v>265</v>
      </c>
      <c r="AE266" s="93">
        <v>527.73</v>
      </c>
      <c r="AF266" s="94">
        <v>530.16999999999996</v>
      </c>
      <c r="AG266" s="94">
        <v>534.16</v>
      </c>
      <c r="AH266" s="94">
        <v>551.14</v>
      </c>
      <c r="AI266" s="94">
        <v>495.48</v>
      </c>
      <c r="AJ266" s="94" t="s">
        <v>18</v>
      </c>
      <c r="AK266" s="94" t="s">
        <v>18</v>
      </c>
      <c r="AL266" s="94" t="s">
        <v>18</v>
      </c>
      <c r="AM266" s="94" t="s">
        <v>18</v>
      </c>
      <c r="AP266" s="13"/>
      <c r="AQ266" s="13"/>
      <c r="AR266" s="13"/>
      <c r="AS266" s="13"/>
      <c r="AT266" s="13"/>
    </row>
    <row r="267" spans="29:46" x14ac:dyDescent="0.2">
      <c r="AC267" s="91">
        <v>47</v>
      </c>
      <c r="AD267" s="92" t="s">
        <v>266</v>
      </c>
      <c r="AE267" s="93">
        <v>554.74</v>
      </c>
      <c r="AF267" s="94">
        <v>495.72</v>
      </c>
      <c r="AG267" s="94">
        <v>609.28</v>
      </c>
      <c r="AH267" s="94" t="s">
        <v>18</v>
      </c>
      <c r="AI267" s="94">
        <v>564.64</v>
      </c>
      <c r="AJ267" s="94" t="s">
        <v>18</v>
      </c>
      <c r="AK267" s="94" t="s">
        <v>18</v>
      </c>
      <c r="AL267" s="94">
        <v>549.33000000000004</v>
      </c>
      <c r="AM267" s="94" t="s">
        <v>18</v>
      </c>
      <c r="AP267" s="13"/>
      <c r="AQ267" s="13"/>
      <c r="AR267" s="13"/>
      <c r="AS267" s="13"/>
      <c r="AT267" s="13"/>
    </row>
    <row r="268" spans="29:46" ht="15" x14ac:dyDescent="0.25">
      <c r="AC268" s="97">
        <v>1273</v>
      </c>
      <c r="AD268" s="98" t="s">
        <v>267</v>
      </c>
      <c r="AE268" s="99" t="s">
        <v>18</v>
      </c>
      <c r="AF268" s="100" t="s">
        <v>18</v>
      </c>
      <c r="AG268" s="100" t="s">
        <v>18</v>
      </c>
      <c r="AH268" s="100" t="s">
        <v>18</v>
      </c>
      <c r="AI268" s="100" t="s">
        <v>18</v>
      </c>
      <c r="AJ268" s="100" t="s">
        <v>18</v>
      </c>
      <c r="AK268" s="100" t="s">
        <v>18</v>
      </c>
      <c r="AL268" s="100" t="s">
        <v>18</v>
      </c>
      <c r="AM268" s="100" t="s">
        <v>18</v>
      </c>
      <c r="AP268" s="13"/>
      <c r="AQ268" s="13"/>
      <c r="AR268" s="13"/>
      <c r="AS268" s="13"/>
      <c r="AT268" s="13"/>
    </row>
    <row r="269" spans="29:46" x14ac:dyDescent="0.2">
      <c r="AC269" s="91">
        <v>98</v>
      </c>
      <c r="AD269" s="92" t="s">
        <v>268</v>
      </c>
      <c r="AE269" s="96">
        <v>545.63</v>
      </c>
      <c r="AF269" s="94">
        <v>466.44</v>
      </c>
      <c r="AG269" s="94">
        <v>524.82000000000005</v>
      </c>
      <c r="AH269" s="94">
        <v>645.63</v>
      </c>
      <c r="AI269" s="94" t="s">
        <v>18</v>
      </c>
      <c r="AJ269" s="94" t="s">
        <v>18</v>
      </c>
      <c r="AK269" s="94" t="s">
        <v>18</v>
      </c>
      <c r="AL269" s="94" t="s">
        <v>18</v>
      </c>
      <c r="AM269" s="94" t="s">
        <v>18</v>
      </c>
      <c r="AP269" s="13"/>
      <c r="AQ269" s="13"/>
      <c r="AR269" s="13"/>
      <c r="AS269" s="13"/>
      <c r="AT269" s="13"/>
    </row>
    <row r="270" spans="29:46" ht="15" x14ac:dyDescent="0.25">
      <c r="AC270" s="97">
        <v>1274</v>
      </c>
      <c r="AD270" s="98" t="s">
        <v>269</v>
      </c>
      <c r="AE270" s="99" t="s">
        <v>18</v>
      </c>
      <c r="AF270" s="100" t="s">
        <v>18</v>
      </c>
      <c r="AG270" s="100" t="s">
        <v>18</v>
      </c>
      <c r="AH270" s="100" t="s">
        <v>18</v>
      </c>
      <c r="AI270" s="100" t="s">
        <v>18</v>
      </c>
      <c r="AJ270" s="100" t="s">
        <v>18</v>
      </c>
      <c r="AK270" s="100" t="s">
        <v>18</v>
      </c>
      <c r="AL270" s="100" t="s">
        <v>18</v>
      </c>
      <c r="AM270" s="100" t="s">
        <v>18</v>
      </c>
      <c r="AP270" s="13"/>
      <c r="AQ270" s="13"/>
      <c r="AR270" s="13"/>
      <c r="AS270" s="13"/>
      <c r="AT270" s="13"/>
    </row>
    <row r="271" spans="29:46" x14ac:dyDescent="0.2">
      <c r="AC271" s="91">
        <v>20</v>
      </c>
      <c r="AD271" s="92" t="s">
        <v>270</v>
      </c>
      <c r="AE271" s="93">
        <v>452.39</v>
      </c>
      <c r="AF271" s="94">
        <v>424.72</v>
      </c>
      <c r="AG271" s="94">
        <v>480.87</v>
      </c>
      <c r="AH271" s="94">
        <v>499.97</v>
      </c>
      <c r="AI271" s="94">
        <v>418.38</v>
      </c>
      <c r="AJ271" s="94" t="s">
        <v>18</v>
      </c>
      <c r="AK271" s="94">
        <v>438.03</v>
      </c>
      <c r="AL271" s="94" t="s">
        <v>18</v>
      </c>
      <c r="AM271" s="94" t="s">
        <v>18</v>
      </c>
      <c r="AP271" s="13"/>
      <c r="AQ271" s="13"/>
      <c r="AR271" s="13"/>
      <c r="AS271" s="13"/>
      <c r="AT271" s="13"/>
    </row>
    <row r="272" spans="29:46" x14ac:dyDescent="0.2">
      <c r="AC272" s="91">
        <v>21</v>
      </c>
      <c r="AD272" s="92" t="s">
        <v>271</v>
      </c>
      <c r="AE272" s="93">
        <v>476.06</v>
      </c>
      <c r="AF272" s="94">
        <v>490.77</v>
      </c>
      <c r="AG272" s="94">
        <v>494.54</v>
      </c>
      <c r="AH272" s="94">
        <v>510.23</v>
      </c>
      <c r="AI272" s="94">
        <v>458.74</v>
      </c>
      <c r="AJ272" s="94" t="s">
        <v>18</v>
      </c>
      <c r="AK272" s="94">
        <v>426</v>
      </c>
      <c r="AL272" s="94" t="s">
        <v>18</v>
      </c>
      <c r="AM272" s="94" t="s">
        <v>18</v>
      </c>
      <c r="AP272" s="13"/>
      <c r="AQ272" s="13"/>
      <c r="AR272" s="13"/>
      <c r="AS272" s="13"/>
      <c r="AT272" s="13"/>
    </row>
    <row r="273" spans="29:46" x14ac:dyDescent="0.2">
      <c r="AC273" s="91">
        <v>22</v>
      </c>
      <c r="AD273" s="92" t="s">
        <v>272</v>
      </c>
      <c r="AE273" s="93">
        <v>478.44</v>
      </c>
      <c r="AF273" s="94">
        <v>480.7</v>
      </c>
      <c r="AG273" s="94">
        <v>484.24</v>
      </c>
      <c r="AH273" s="94">
        <v>499.61</v>
      </c>
      <c r="AI273" s="94">
        <v>449.2</v>
      </c>
      <c r="AJ273" s="94" t="s">
        <v>18</v>
      </c>
      <c r="AK273" s="94" t="s">
        <v>18</v>
      </c>
      <c r="AL273" s="94" t="s">
        <v>18</v>
      </c>
      <c r="AM273" s="94" t="s">
        <v>18</v>
      </c>
      <c r="AP273" s="13"/>
      <c r="AQ273" s="13"/>
      <c r="AR273" s="13"/>
      <c r="AS273" s="13"/>
      <c r="AT273" s="13"/>
    </row>
    <row r="274" spans="29:46" x14ac:dyDescent="0.2">
      <c r="AC274" s="91">
        <v>23</v>
      </c>
      <c r="AD274" s="92" t="s">
        <v>273</v>
      </c>
      <c r="AE274" s="93">
        <v>383.29</v>
      </c>
      <c r="AF274" s="94">
        <v>372.98</v>
      </c>
      <c r="AG274" s="94">
        <v>375.69</v>
      </c>
      <c r="AH274" s="94">
        <v>387.73</v>
      </c>
      <c r="AI274" s="94">
        <v>348.52</v>
      </c>
      <c r="AJ274" s="94" t="s">
        <v>18</v>
      </c>
      <c r="AK274" s="94">
        <v>431.51</v>
      </c>
      <c r="AL274" s="94" t="s">
        <v>18</v>
      </c>
      <c r="AM274" s="94" t="s">
        <v>18</v>
      </c>
      <c r="AP274" s="13"/>
      <c r="AQ274" s="13"/>
      <c r="AR274" s="13"/>
      <c r="AS274" s="13"/>
      <c r="AT274" s="13"/>
    </row>
    <row r="275" spans="29:46" x14ac:dyDescent="0.2">
      <c r="AC275" s="91">
        <v>25</v>
      </c>
      <c r="AD275" s="92" t="s">
        <v>274</v>
      </c>
      <c r="AE275" s="93">
        <v>449.65</v>
      </c>
      <c r="AF275" s="94">
        <v>451.75</v>
      </c>
      <c r="AG275" s="94">
        <v>455.13</v>
      </c>
      <c r="AH275" s="94">
        <v>469.57</v>
      </c>
      <c r="AI275" s="94">
        <v>422.12</v>
      </c>
      <c r="AJ275" s="94" t="s">
        <v>18</v>
      </c>
      <c r="AK275" s="94" t="s">
        <v>18</v>
      </c>
      <c r="AL275" s="94" t="s">
        <v>18</v>
      </c>
      <c r="AM275" s="94" t="s">
        <v>18</v>
      </c>
      <c r="AP275" s="13"/>
      <c r="AQ275" s="13"/>
      <c r="AR275" s="13"/>
      <c r="AS275" s="13"/>
      <c r="AT275" s="13"/>
    </row>
    <row r="276" spans="29:46" x14ac:dyDescent="0.2">
      <c r="AC276" s="91">
        <v>27</v>
      </c>
      <c r="AD276" s="92" t="s">
        <v>275</v>
      </c>
      <c r="AE276" s="93">
        <v>494.85</v>
      </c>
      <c r="AF276" s="94">
        <v>497.13</v>
      </c>
      <c r="AG276" s="94">
        <v>500.87</v>
      </c>
      <c r="AH276" s="94">
        <v>516.76</v>
      </c>
      <c r="AI276" s="94">
        <v>464.68</v>
      </c>
      <c r="AJ276" s="94" t="s">
        <v>18</v>
      </c>
      <c r="AK276" s="94" t="s">
        <v>18</v>
      </c>
      <c r="AL276" s="94" t="s">
        <v>18</v>
      </c>
      <c r="AM276" s="94" t="s">
        <v>18</v>
      </c>
      <c r="AP276" s="13"/>
      <c r="AQ276" s="13"/>
      <c r="AR276" s="13"/>
      <c r="AS276" s="13"/>
      <c r="AT276" s="13"/>
    </row>
    <row r="277" spans="29:46" x14ac:dyDescent="0.2">
      <c r="AC277" s="91">
        <v>29</v>
      </c>
      <c r="AD277" s="92" t="s">
        <v>276</v>
      </c>
      <c r="AE277" s="93">
        <v>483.19</v>
      </c>
      <c r="AF277" s="94">
        <v>485.46</v>
      </c>
      <c r="AG277" s="94">
        <v>489.03</v>
      </c>
      <c r="AH277" s="94">
        <v>504.63</v>
      </c>
      <c r="AI277" s="94">
        <v>453.67</v>
      </c>
      <c r="AJ277" s="94" t="s">
        <v>18</v>
      </c>
      <c r="AK277" s="94" t="s">
        <v>18</v>
      </c>
      <c r="AL277" s="94" t="s">
        <v>18</v>
      </c>
      <c r="AM277" s="94" t="s">
        <v>18</v>
      </c>
      <c r="AP277" s="13"/>
      <c r="AQ277" s="13"/>
      <c r="AR277" s="13"/>
      <c r="AS277" s="13"/>
      <c r="AT277" s="13"/>
    </row>
    <row r="278" spans="29:46" x14ac:dyDescent="0.2">
      <c r="AC278" s="91">
        <v>37</v>
      </c>
      <c r="AD278" s="92" t="s">
        <v>277</v>
      </c>
      <c r="AE278" s="93">
        <v>1179.42</v>
      </c>
      <c r="AF278" s="94">
        <v>1179.42</v>
      </c>
      <c r="AG278" s="94" t="s">
        <v>18</v>
      </c>
      <c r="AH278" s="94" t="s">
        <v>18</v>
      </c>
      <c r="AI278" s="94" t="s">
        <v>18</v>
      </c>
      <c r="AJ278" s="94" t="s">
        <v>18</v>
      </c>
      <c r="AK278" s="94" t="s">
        <v>18</v>
      </c>
      <c r="AL278" s="94" t="s">
        <v>18</v>
      </c>
      <c r="AM278" s="94" t="s">
        <v>18</v>
      </c>
      <c r="AP278" s="13"/>
      <c r="AQ278" s="13"/>
      <c r="AR278" s="13"/>
      <c r="AS278" s="13"/>
      <c r="AT278" s="13"/>
    </row>
    <row r="279" spans="29:46" x14ac:dyDescent="0.2">
      <c r="AC279" s="91">
        <v>43</v>
      </c>
      <c r="AD279" s="92" t="s">
        <v>278</v>
      </c>
      <c r="AE279" s="93">
        <v>1269.22</v>
      </c>
      <c r="AF279" s="94">
        <v>1269.22</v>
      </c>
      <c r="AG279" s="94" t="s">
        <v>18</v>
      </c>
      <c r="AH279" s="94" t="s">
        <v>18</v>
      </c>
      <c r="AI279" s="94" t="s">
        <v>18</v>
      </c>
      <c r="AJ279" s="94" t="s">
        <v>18</v>
      </c>
      <c r="AK279" s="94" t="s">
        <v>18</v>
      </c>
      <c r="AL279" s="94" t="s">
        <v>18</v>
      </c>
      <c r="AM279" s="94" t="s">
        <v>18</v>
      </c>
      <c r="AP279" s="13"/>
      <c r="AQ279" s="13"/>
      <c r="AR279" s="13"/>
      <c r="AS279" s="13"/>
      <c r="AT279" s="13"/>
    </row>
    <row r="280" spans="29:46" x14ac:dyDescent="0.2">
      <c r="AC280" s="91">
        <v>48</v>
      </c>
      <c r="AD280" s="92" t="s">
        <v>279</v>
      </c>
      <c r="AE280" s="93">
        <v>979.01</v>
      </c>
      <c r="AF280" s="94">
        <v>979.01</v>
      </c>
      <c r="AG280" s="94" t="s">
        <v>18</v>
      </c>
      <c r="AH280" s="94" t="s">
        <v>18</v>
      </c>
      <c r="AI280" s="94" t="s">
        <v>18</v>
      </c>
      <c r="AJ280" s="94" t="s">
        <v>18</v>
      </c>
      <c r="AK280" s="94" t="s">
        <v>18</v>
      </c>
      <c r="AL280" s="94" t="s">
        <v>18</v>
      </c>
      <c r="AM280" s="94" t="s">
        <v>18</v>
      </c>
      <c r="AP280" s="13"/>
      <c r="AQ280" s="13"/>
      <c r="AR280" s="13"/>
      <c r="AS280" s="13"/>
      <c r="AT280" s="13"/>
    </row>
    <row r="281" spans="29:46" x14ac:dyDescent="0.2">
      <c r="AC281" s="91">
        <v>63</v>
      </c>
      <c r="AD281" s="92" t="s">
        <v>280</v>
      </c>
      <c r="AE281" s="93">
        <v>437.65</v>
      </c>
      <c r="AF281" s="94">
        <v>414.68</v>
      </c>
      <c r="AG281" s="94">
        <v>428.89</v>
      </c>
      <c r="AH281" s="94" t="s">
        <v>18</v>
      </c>
      <c r="AI281" s="94">
        <v>380.25</v>
      </c>
      <c r="AJ281" s="94">
        <v>408.51</v>
      </c>
      <c r="AK281" s="94" t="s">
        <v>18</v>
      </c>
      <c r="AL281" s="94">
        <v>555.88</v>
      </c>
      <c r="AM281" s="94" t="s">
        <v>18</v>
      </c>
      <c r="AP281" s="13"/>
      <c r="AQ281" s="13"/>
      <c r="AR281" s="13"/>
      <c r="AS281" s="13"/>
      <c r="AT281" s="13"/>
    </row>
    <row r="282" spans="29:46" x14ac:dyDescent="0.2">
      <c r="AC282" s="91">
        <v>67</v>
      </c>
      <c r="AD282" s="92" t="s">
        <v>390</v>
      </c>
      <c r="AE282" s="93">
        <v>353.66</v>
      </c>
      <c r="AF282" s="94">
        <v>335.03</v>
      </c>
      <c r="AG282" s="94">
        <v>346.6</v>
      </c>
      <c r="AH282" s="94" t="s">
        <v>18</v>
      </c>
      <c r="AI282" s="94">
        <v>307.32</v>
      </c>
      <c r="AJ282" s="94">
        <v>330.15</v>
      </c>
      <c r="AK282" s="94" t="s">
        <v>18</v>
      </c>
      <c r="AL282" s="94">
        <v>449.2</v>
      </c>
      <c r="AM282" s="94" t="s">
        <v>18</v>
      </c>
      <c r="AP282" s="13"/>
      <c r="AQ282" s="13"/>
      <c r="AR282" s="13"/>
      <c r="AS282" s="13"/>
      <c r="AT282" s="13"/>
    </row>
    <row r="283" spans="29:46" x14ac:dyDescent="0.2">
      <c r="AC283" s="91">
        <v>74</v>
      </c>
      <c r="AD283" s="92" t="s">
        <v>281</v>
      </c>
      <c r="AE283" s="93">
        <v>312.01</v>
      </c>
      <c r="AF283" s="94">
        <v>282.95999999999998</v>
      </c>
      <c r="AG283" s="94">
        <v>314.3</v>
      </c>
      <c r="AH283" s="94">
        <v>353.88</v>
      </c>
      <c r="AI283" s="94">
        <v>357.66</v>
      </c>
      <c r="AJ283" s="94">
        <v>274.66000000000003</v>
      </c>
      <c r="AK283" s="94" t="s">
        <v>18</v>
      </c>
      <c r="AL283" s="94" t="s">
        <v>18</v>
      </c>
      <c r="AM283" s="94">
        <v>288.63</v>
      </c>
      <c r="AP283" s="13"/>
      <c r="AQ283" s="13"/>
      <c r="AR283" s="13"/>
      <c r="AS283" s="13"/>
      <c r="AT283" s="13"/>
    </row>
    <row r="284" spans="29:46" x14ac:dyDescent="0.2">
      <c r="AP284" s="13"/>
      <c r="AQ284" s="13"/>
      <c r="AR284" s="13"/>
      <c r="AS284" s="13"/>
      <c r="AT284" s="13"/>
    </row>
    <row r="285" spans="29:46" x14ac:dyDescent="0.2">
      <c r="AP285" s="13"/>
      <c r="AQ285" s="13"/>
      <c r="AR285" s="13"/>
      <c r="AS285" s="13"/>
      <c r="AT285" s="13"/>
    </row>
    <row r="286" spans="29:46" x14ac:dyDescent="0.2">
      <c r="AP286" s="13"/>
      <c r="AQ286" s="13"/>
      <c r="AR286" s="13"/>
      <c r="AS286" s="13"/>
      <c r="AT286" s="13"/>
    </row>
    <row r="287" spans="29:46" x14ac:dyDescent="0.2">
      <c r="AP287" s="13"/>
      <c r="AQ287" s="13"/>
      <c r="AR287" s="13"/>
      <c r="AS287" s="13"/>
      <c r="AT287" s="13"/>
    </row>
    <row r="288" spans="29:46" x14ac:dyDescent="0.2">
      <c r="AP288" s="13"/>
      <c r="AQ288" s="13"/>
      <c r="AR288" s="13"/>
      <c r="AS288" s="13"/>
      <c r="AT288" s="13"/>
    </row>
    <row r="289" spans="42:46" x14ac:dyDescent="0.2">
      <c r="AP289" s="13"/>
      <c r="AQ289" s="13"/>
      <c r="AR289" s="13"/>
      <c r="AS289" s="13"/>
      <c r="AT289" s="13"/>
    </row>
    <row r="290" spans="42:46" x14ac:dyDescent="0.2">
      <c r="AP290" s="13"/>
      <c r="AQ290" s="13"/>
      <c r="AR290" s="13"/>
      <c r="AS290" s="13"/>
      <c r="AT290" s="13"/>
    </row>
    <row r="291" spans="42:46" x14ac:dyDescent="0.2">
      <c r="AP291" s="13"/>
      <c r="AQ291" s="13"/>
      <c r="AR291" s="13"/>
      <c r="AS291" s="13"/>
      <c r="AT291" s="13"/>
    </row>
    <row r="292" spans="42:46" x14ac:dyDescent="0.2">
      <c r="AP292" s="13"/>
      <c r="AQ292" s="13"/>
      <c r="AR292" s="13"/>
      <c r="AS292" s="13"/>
      <c r="AT292" s="13"/>
    </row>
    <row r="293" spans="42:46" x14ac:dyDescent="0.2">
      <c r="AT293" s="13"/>
    </row>
    <row r="294" spans="42:46" x14ac:dyDescent="0.2">
      <c r="AT294" s="13"/>
    </row>
    <row r="295" spans="42:46" x14ac:dyDescent="0.2">
      <c r="AT295" s="13"/>
    </row>
    <row r="296" spans="42:46" x14ac:dyDescent="0.2">
      <c r="AT296" s="13"/>
    </row>
    <row r="297" spans="42:46" x14ac:dyDescent="0.2">
      <c r="AT297" s="13"/>
    </row>
  </sheetData>
  <sheetProtection algorithmName="SHA-512" hashValue="ZJRmQnq2kQbOmNOkE6EYByyQHKsN01w9LZsfOihThp8NxMzyUrh+Ex2aCtnRgELpgl1fNW+tTwEQ1k7cQ+fx+g==" saltValue="cli8fQi0USZSgnuR2drQyg==" spinCount="100000" sheet="1" objects="1" scenarios="1"/>
  <mergeCells count="43">
    <mergeCell ref="A1:X1"/>
    <mergeCell ref="O15:Q15"/>
    <mergeCell ref="O14:Q14"/>
    <mergeCell ref="O11:Q11"/>
    <mergeCell ref="O16:Q16"/>
    <mergeCell ref="M31:Q31"/>
    <mergeCell ref="G31:K31"/>
    <mergeCell ref="O22:Q22"/>
    <mergeCell ref="O21:Q21"/>
    <mergeCell ref="O25:Q25"/>
    <mergeCell ref="O23:Q23"/>
    <mergeCell ref="A35:X35"/>
    <mergeCell ref="S40:W40"/>
    <mergeCell ref="F3:W3"/>
    <mergeCell ref="F4:W4"/>
    <mergeCell ref="F6:M6"/>
    <mergeCell ref="F5:W5"/>
    <mergeCell ref="S31:W31"/>
    <mergeCell ref="S32:W32"/>
    <mergeCell ref="M33:Q33"/>
    <mergeCell ref="G33:K33"/>
    <mergeCell ref="S33:W33"/>
    <mergeCell ref="O28:Q28"/>
    <mergeCell ref="M32:Q32"/>
    <mergeCell ref="G32:K32"/>
    <mergeCell ref="O18:Q18"/>
    <mergeCell ref="O19:Q19"/>
    <mergeCell ref="A58:X58"/>
    <mergeCell ref="AP18:AQ18"/>
    <mergeCell ref="A48:X48"/>
    <mergeCell ref="M55:Q55"/>
    <mergeCell ref="M56:Q56"/>
    <mergeCell ref="I53:W53"/>
    <mergeCell ref="T50:W50"/>
    <mergeCell ref="T51:W51"/>
    <mergeCell ref="R52:W52"/>
    <mergeCell ref="V41:W41"/>
    <mergeCell ref="V42:W42"/>
    <mergeCell ref="M45:Q45"/>
    <mergeCell ref="M46:Q46"/>
    <mergeCell ref="I43:W43"/>
    <mergeCell ref="T37:W37"/>
    <mergeCell ref="T38:W38"/>
  </mergeCells>
  <phoneticPr fontId="8" type="noConversion"/>
  <conditionalFormatting sqref="T50:W51 R52:W52 I53:W53 I43:W43 S40:W40 V41:W42 T37:W38 O28:Q28 O25:Q25 O21:Q23 O11:Q11 O14:Q16 O18:Q19 F3:W5 F6:M6">
    <cfRule type="containsBlanks" dxfId="2" priority="1">
      <formula>LEN(TRIM(F3))=0</formula>
    </cfRule>
  </conditionalFormatting>
  <dataValidations count="15">
    <dataValidation type="decimal" errorStyle="information" operator="lessThanOrEqual" allowBlank="1" showInputMessage="1" showErrorMessage="1" errorTitle="Možný preklep" error="Zastavaná plocha druhého podlažia je väčšia ako zastavaná plocha prvého podlažia. " sqref="O22:Q22" xr:uid="{DC15F935-C4C1-4055-BB3D-2428C14F4DDD}">
      <formula1>O18</formula1>
    </dataValidation>
    <dataValidation type="date" allowBlank="1" showInputMessage="1" showErrorMessage="1" sqref="T50:W50" xr:uid="{2EDB5AF5-65B2-411E-A73E-96221E0B8169}">
      <formula1>32509</formula1>
      <formula2>TODAY()</formula2>
    </dataValidation>
    <dataValidation type="whole" allowBlank="1" showInputMessage="1" showErrorMessage="1" sqref="V41:W41 O28:Q28" xr:uid="{350FDE55-D272-419B-B1C2-DCAB6B001AE3}">
      <formula1>1500</formula1>
      <formula2>YEAR(TODAY())</formula2>
    </dataValidation>
    <dataValidation type="list" allowBlank="1" showInputMessage="1" showErrorMessage="1" sqref="T37:W37" xr:uid="{760C5645-C9B9-40EA-9FFF-2B73F5C0E14A}">
      <formula1>$AP$19:$AP$22</formula1>
    </dataValidation>
    <dataValidation type="decimal" operator="greaterThanOrEqual" allowBlank="1" showInputMessage="1" showErrorMessage="1" sqref="O19:Q19 O25:Q25" xr:uid="{ED5E9375-C672-4D50-AA8C-7CEC915310FE}">
      <formula1>0</formula1>
    </dataValidation>
    <dataValidation type="decimal" operator="greaterThan" allowBlank="1" showInputMessage="1" showErrorMessage="1" sqref="O15:Q16 O18:Q18 O23:Q23 T51:W51" xr:uid="{4775EC8E-4847-4D25-A55D-7B6E65CFAC45}">
      <formula1>0</formula1>
    </dataValidation>
    <dataValidation type="list" allowBlank="1" showInputMessage="1" showErrorMessage="1" sqref="F3" xr:uid="{421FB3C7-DA24-4ADE-B2D0-289A37496F66}">
      <formula1>$Z$26:$Z$27</formula1>
    </dataValidation>
    <dataValidation type="whole" operator="greaterThanOrEqual" allowBlank="1" showInputMessage="1" showErrorMessage="1" sqref="O14:Q14 O21:Q21" xr:uid="{8E9AE03D-25D7-4D97-B3D2-9E9EEF8304F0}">
      <formula1>0</formula1>
    </dataValidation>
    <dataValidation type="decimal" allowBlank="1" showInputMessage="1" showErrorMessage="1" sqref="V42:W42" xr:uid="{03A78B1A-7155-470B-96F1-6983526431F5}">
      <formula1>0</formula1>
      <formula2>2.5</formula2>
    </dataValidation>
    <dataValidation type="list" allowBlank="1" showInputMessage="1" showErrorMessage="1" sqref="I43:W43 I53:W53" xr:uid="{A38F6524-556B-45FB-8099-970722220204}">
      <formula1>$Z$4:$Z$24</formula1>
    </dataValidation>
    <dataValidation type="list" allowBlank="1" showInputMessage="1" showErrorMessage="1" sqref="R52:W52" xr:uid="{5A394977-7566-4A69-B2AD-78444746A4C7}">
      <formula1>$AP$4:$AP$11</formula1>
    </dataValidation>
    <dataValidation type="list" allowBlank="1" showInputMessage="1" showErrorMessage="1" sqref="T38:W38" xr:uid="{D2087B59-AD67-4EA3-84B0-0D0B38607C70}">
      <formula1>$AU$5:$AU$14</formula1>
    </dataValidation>
    <dataValidation type="list" allowBlank="1" showInputMessage="1" showErrorMessage="1" sqref="F4:W4" xr:uid="{44FA06BF-99A2-4DD6-B4B5-4D36F2E119EA}">
      <formula1>Z4:Z7</formula1>
    </dataValidation>
    <dataValidation type="list" allowBlank="1" showInputMessage="1" showErrorMessage="1" sqref="F5:W5" xr:uid="{D44CE3F7-72FC-405E-AD78-D243684F5F0F}">
      <formula1>AD4:AD11</formula1>
    </dataValidation>
    <dataValidation type="list" allowBlank="1" showInputMessage="1" showErrorMessage="1" sqref="F6:M6" xr:uid="{92CF1B4B-FC11-4E4F-B3B2-D162FB961143}">
      <formula1>AQ4:AQ5</formula1>
    </dataValidation>
  </dataValidations>
  <pageMargins left="0.72" right="0.7" top="1" bottom="1" header="0.5" footer="0.5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7" r:id="rId4" name="Group Box 105">
              <controlPr defaultSize="0" autoFill="0" autoPict="0">
                <anchor moveWithCells="1">
                  <from>
                    <xdr:col>12</xdr:col>
                    <xdr:colOff>209550</xdr:colOff>
                    <xdr:row>8</xdr:row>
                    <xdr:rowOff>152400</xdr:rowOff>
                  </from>
                  <to>
                    <xdr:col>17</xdr:col>
                    <xdr:colOff>9525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5" name="Priestor_A">
              <controlPr defaultSize="0" autoFill="0" autoLine="0" autoPict="0" macro="[0]!priestor">
                <anchor moveWithCells="1">
                  <from>
                    <xdr:col>12</xdr:col>
                    <xdr:colOff>209550</xdr:colOff>
                    <xdr:row>8</xdr:row>
                    <xdr:rowOff>161925</xdr:rowOff>
                  </from>
                  <to>
                    <xdr:col>14</xdr:col>
                    <xdr:colOff>171450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6" name="Priestor_N">
              <controlPr defaultSize="0" autoFill="0" autoLine="0" autoPict="0" macro="[0]!priestor">
                <anchor moveWithCells="1">
                  <from>
                    <xdr:col>14</xdr:col>
                    <xdr:colOff>190500</xdr:colOff>
                    <xdr:row>8</xdr:row>
                    <xdr:rowOff>161925</xdr:rowOff>
                  </from>
                  <to>
                    <xdr:col>16</xdr:col>
                    <xdr:colOff>47625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7" name="Button 160">
              <controlPr defaultSize="0" print="0" autoFill="0" autoPict="0" macro="[0]!vymaz_BS">
                <anchor moveWithCells="1" sizeWithCells="1">
                  <from>
                    <xdr:col>1</xdr:col>
                    <xdr:colOff>19050</xdr:colOff>
                    <xdr:row>59</xdr:row>
                    <xdr:rowOff>9525</xdr:rowOff>
                  </from>
                  <to>
                    <xdr:col>6</xdr:col>
                    <xdr:colOff>219075</xdr:colOff>
                    <xdr:row>60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84A19-AFFE-4FDA-89AA-9A928A81EEBB}">
  <sheetPr codeName="Hárok1"/>
  <dimension ref="A1:AG38"/>
  <sheetViews>
    <sheetView zoomScaleNormal="100" workbookViewId="0">
      <selection activeCell="Q30" sqref="Q30"/>
    </sheetView>
  </sheetViews>
  <sheetFormatPr defaultColWidth="8.85546875" defaultRowHeight="12.75" x14ac:dyDescent="0.2"/>
  <cols>
    <col min="1" max="10" width="3.7109375" style="3" customWidth="1"/>
    <col min="11" max="19" width="4" style="3" customWidth="1"/>
    <col min="20" max="22" width="3.7109375" style="3" customWidth="1"/>
    <col min="23" max="27" width="8.85546875" style="3" hidden="1" customWidth="1"/>
    <col min="28" max="28" width="17.28515625" style="3" hidden="1" customWidth="1"/>
    <col min="29" max="30" width="14.28515625" style="3" hidden="1" customWidth="1"/>
    <col min="31" max="31" width="14.7109375" style="3" hidden="1" customWidth="1"/>
    <col min="32" max="33" width="8.85546875" style="3" hidden="1" customWidth="1"/>
    <col min="34" max="16384" width="8.85546875" style="3"/>
  </cols>
  <sheetData>
    <row r="1" spans="1:30" ht="15" x14ac:dyDescent="0.25">
      <c r="A1" s="170" t="s">
        <v>356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</row>
    <row r="2" spans="1:30" x14ac:dyDescent="0.2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1:30" ht="13.5" thickBot="1" x14ac:dyDescent="0.25">
      <c r="A3" s="14"/>
      <c r="B3" s="14" t="s">
        <v>327</v>
      </c>
      <c r="C3" s="14"/>
      <c r="D3" s="14"/>
      <c r="E3" s="14"/>
      <c r="F3" s="14"/>
      <c r="G3" s="14"/>
      <c r="H3" s="14"/>
      <c r="I3" s="14"/>
      <c r="J3" s="14"/>
      <c r="K3" s="189"/>
      <c r="L3" s="190"/>
      <c r="M3" s="190"/>
      <c r="N3" s="190"/>
      <c r="O3" s="190"/>
      <c r="P3" s="190"/>
      <c r="Q3" s="190"/>
      <c r="R3" s="191"/>
      <c r="S3" s="14"/>
      <c r="T3" s="14"/>
      <c r="U3" s="14"/>
      <c r="V3" s="14"/>
      <c r="AC3" s="59" t="s">
        <v>324</v>
      </c>
      <c r="AD3" s="59"/>
    </row>
    <row r="4" spans="1:30" x14ac:dyDescent="0.2">
      <c r="A4" s="14"/>
      <c r="B4" s="14" t="s">
        <v>329</v>
      </c>
      <c r="C4" s="14"/>
      <c r="D4" s="14"/>
      <c r="E4" s="14"/>
      <c r="F4" s="14"/>
      <c r="G4" s="14"/>
      <c r="H4" s="14"/>
      <c r="I4" s="14"/>
      <c r="J4" s="14"/>
      <c r="K4" s="189"/>
      <c r="L4" s="190"/>
      <c r="M4" s="190"/>
      <c r="N4" s="190"/>
      <c r="O4" s="190"/>
      <c r="P4" s="190"/>
      <c r="Q4" s="190"/>
      <c r="R4" s="191"/>
      <c r="S4" s="14"/>
      <c r="T4" s="14"/>
      <c r="U4" s="14"/>
      <c r="V4" s="14"/>
      <c r="AC4" s="60" t="s">
        <v>355</v>
      </c>
      <c r="AD4" s="61" t="e">
        <f>VLOOKUP(K14,AC21:AD25,2,0)*
VLOOKUP(K15,AC17:AD19,2,0)*
VLOOKUP(K16,AC8:AD11,2,0)*
K17*(K18+1+AD14+(K19-2)*AD15)+AE37</f>
        <v>#N/A</v>
      </c>
    </row>
    <row r="5" spans="1:30" x14ac:dyDescent="0.2">
      <c r="A5" s="14"/>
      <c r="B5" s="14" t="s">
        <v>331</v>
      </c>
      <c r="C5" s="14"/>
      <c r="D5" s="14"/>
      <c r="E5" s="14"/>
      <c r="F5" s="14"/>
      <c r="G5" s="14"/>
      <c r="H5" s="14"/>
      <c r="I5" s="14"/>
      <c r="J5" s="14"/>
      <c r="K5" s="189"/>
      <c r="L5" s="190"/>
      <c r="M5" s="190"/>
      <c r="N5" s="190"/>
      <c r="O5" s="190"/>
      <c r="P5" s="190"/>
      <c r="Q5" s="190"/>
      <c r="R5" s="191"/>
      <c r="S5" s="14"/>
      <c r="T5" s="14"/>
      <c r="U5" s="14"/>
      <c r="V5" s="14"/>
      <c r="AC5" s="62" t="s">
        <v>325</v>
      </c>
      <c r="AD5" s="63"/>
    </row>
    <row r="6" spans="1:30" ht="13.5" thickBot="1" x14ac:dyDescent="0.25">
      <c r="A6" s="14"/>
      <c r="B6" s="14" t="s">
        <v>333</v>
      </c>
      <c r="C6" s="14"/>
      <c r="D6" s="14"/>
      <c r="E6" s="14"/>
      <c r="F6" s="14"/>
      <c r="G6" s="14"/>
      <c r="H6" s="14"/>
      <c r="I6" s="14"/>
      <c r="J6" s="14"/>
      <c r="K6" s="189"/>
      <c r="L6" s="190"/>
      <c r="M6" s="190"/>
      <c r="N6" s="190"/>
      <c r="O6" s="190"/>
      <c r="P6" s="190"/>
      <c r="Q6" s="190"/>
      <c r="R6" s="191"/>
      <c r="S6" s="14"/>
      <c r="T6" s="14"/>
      <c r="U6" s="14"/>
      <c r="V6" s="14"/>
      <c r="AC6" s="64" t="s">
        <v>326</v>
      </c>
      <c r="AD6" s="65"/>
    </row>
    <row r="7" spans="1:30" ht="15" x14ac:dyDescent="0.25">
      <c r="A7" s="14"/>
      <c r="B7" s="14" t="s">
        <v>335</v>
      </c>
      <c r="C7" s="14"/>
      <c r="D7" s="14"/>
      <c r="E7" s="14"/>
      <c r="F7" s="14"/>
      <c r="G7" s="14"/>
      <c r="H7" s="14"/>
      <c r="I7" s="14"/>
      <c r="J7" s="14"/>
      <c r="K7" s="201"/>
      <c r="L7" s="202"/>
      <c r="M7" s="203"/>
      <c r="N7" s="76" t="s">
        <v>1</v>
      </c>
      <c r="O7" s="76"/>
      <c r="P7" s="76"/>
      <c r="Q7" s="76"/>
      <c r="R7" s="76"/>
      <c r="S7" s="14"/>
      <c r="T7" s="14"/>
      <c r="U7" s="14"/>
      <c r="V7" s="14"/>
    </row>
    <row r="8" spans="1:30" ht="15" x14ac:dyDescent="0.25">
      <c r="A8" s="14"/>
      <c r="B8" s="14" t="s">
        <v>336</v>
      </c>
      <c r="C8" s="14"/>
      <c r="D8" s="14"/>
      <c r="E8" s="14"/>
      <c r="F8" s="14"/>
      <c r="G8" s="14"/>
      <c r="H8" s="14"/>
      <c r="I8" s="14"/>
      <c r="J8" s="14"/>
      <c r="K8" s="189"/>
      <c r="L8" s="190"/>
      <c r="M8" s="191"/>
      <c r="N8" s="76"/>
      <c r="O8" s="76"/>
      <c r="P8" s="76"/>
      <c r="Q8" s="76"/>
      <c r="R8" s="76"/>
      <c r="S8" s="14"/>
      <c r="T8" s="14"/>
      <c r="U8" s="14"/>
      <c r="V8" s="14"/>
      <c r="AB8" s="3" t="s">
        <v>333</v>
      </c>
      <c r="AC8" s="77" t="s">
        <v>338</v>
      </c>
      <c r="AD8" s="78">
        <v>1</v>
      </c>
    </row>
    <row r="9" spans="1:30" ht="15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AC9" s="77" t="s">
        <v>339</v>
      </c>
      <c r="AD9" s="77">
        <v>1.08</v>
      </c>
    </row>
    <row r="10" spans="1:30" ht="15" x14ac:dyDescent="0.25">
      <c r="A10" s="14"/>
      <c r="B10" s="181" t="s">
        <v>359</v>
      </c>
      <c r="C10" s="181"/>
      <c r="D10" s="181"/>
      <c r="E10" s="181"/>
      <c r="F10" s="181"/>
      <c r="G10" s="181"/>
      <c r="H10" s="181"/>
      <c r="I10" s="181"/>
      <c r="J10" s="181"/>
      <c r="K10" s="182" t="str">
        <f>IFERROR(ROUND(0.85*K7*VLOOKUP(K3,AC21:AD25,2,0)*VLOOKUP(K4,AC17:AD19,2,0)*VLOOKUP(K5,AC13:AD15,2,0)*VLOOKUP(K6,AC8:AD11,2,0)+VLOOKUP(K8,AC37:AD38,2,0)*VLOOKUP(K7,AC28:AD35,2,1),-3),"")</f>
        <v/>
      </c>
      <c r="L10" s="183"/>
      <c r="M10" s="183"/>
      <c r="N10" s="184"/>
      <c r="O10" s="79" t="s">
        <v>360</v>
      </c>
      <c r="P10" s="182" t="str">
        <f>IFERROR(ROUND(1.15*K7*VLOOKUP(K3,AC21:AD25,2,0)*VLOOKUP(K4,AC17:AD19,2,0)*VLOOKUP(K5,AC13:AD15,2,0)*VLOOKUP(K6,AC8:AD11,2,0)+VLOOKUP(K8,AC37:AD38,2,0)*VLOOKUP(K7,AC28:AD35,2,1),-3),"")</f>
        <v/>
      </c>
      <c r="Q10" s="183"/>
      <c r="R10" s="183"/>
      <c r="S10" s="184"/>
      <c r="T10" s="14"/>
      <c r="U10" s="14"/>
      <c r="V10" s="14"/>
      <c r="AC10" s="77" t="s">
        <v>334</v>
      </c>
      <c r="AD10" s="77">
        <v>1.19</v>
      </c>
    </row>
    <row r="11" spans="1:30" ht="15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AC11" s="77" t="s">
        <v>340</v>
      </c>
      <c r="AD11" s="77">
        <v>1.36</v>
      </c>
    </row>
    <row r="12" spans="1:30" ht="15" x14ac:dyDescent="0.25">
      <c r="A12" s="170" t="s">
        <v>357</v>
      </c>
      <c r="B12" s="170"/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  <c r="S12" s="170"/>
      <c r="T12" s="170"/>
      <c r="U12" s="170"/>
      <c r="V12" s="170"/>
    </row>
    <row r="13" spans="1:30" ht="15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AB13" s="3" t="s">
        <v>331</v>
      </c>
      <c r="AC13" s="77" t="s">
        <v>332</v>
      </c>
      <c r="AD13" s="80">
        <v>1</v>
      </c>
    </row>
    <row r="14" spans="1:30" ht="15" x14ac:dyDescent="0.25">
      <c r="A14" s="14"/>
      <c r="B14" s="21" t="s">
        <v>352</v>
      </c>
      <c r="C14" s="21"/>
      <c r="D14" s="21"/>
      <c r="E14" s="21"/>
      <c r="F14" s="21"/>
      <c r="G14" s="21"/>
      <c r="H14" s="21"/>
      <c r="I14" s="21"/>
      <c r="J14" s="21"/>
      <c r="K14" s="192"/>
      <c r="L14" s="193"/>
      <c r="M14" s="193"/>
      <c r="N14" s="193"/>
      <c r="O14" s="193"/>
      <c r="P14" s="193"/>
      <c r="Q14" s="193"/>
      <c r="R14" s="194"/>
      <c r="S14" s="14"/>
      <c r="T14" s="14"/>
      <c r="U14" s="14"/>
      <c r="V14" s="14"/>
      <c r="AC14" s="77" t="s">
        <v>341</v>
      </c>
      <c r="AD14" s="80">
        <v>1.026</v>
      </c>
    </row>
    <row r="15" spans="1:30" ht="15" x14ac:dyDescent="0.25">
      <c r="A15" s="14"/>
      <c r="B15" s="185" t="s">
        <v>322</v>
      </c>
      <c r="C15" s="185"/>
      <c r="D15" s="185"/>
      <c r="E15" s="185"/>
      <c r="F15" s="185"/>
      <c r="G15" s="185"/>
      <c r="H15" s="185"/>
      <c r="I15" s="185"/>
      <c r="J15" s="185"/>
      <c r="K15" s="198"/>
      <c r="L15" s="199"/>
      <c r="M15" s="199"/>
      <c r="N15" s="199"/>
      <c r="O15" s="199"/>
      <c r="P15" s="199"/>
      <c r="Q15" s="199"/>
      <c r="R15" s="200"/>
      <c r="S15" s="58"/>
      <c r="T15" s="58"/>
      <c r="U15" s="58"/>
      <c r="V15" s="58"/>
      <c r="W15" s="67"/>
      <c r="X15" s="73"/>
      <c r="AC15" s="77" t="s">
        <v>342</v>
      </c>
      <c r="AD15" s="80">
        <v>1.0509999999999999</v>
      </c>
    </row>
    <row r="16" spans="1:30" x14ac:dyDescent="0.2">
      <c r="A16" s="14"/>
      <c r="B16" s="21" t="s">
        <v>353</v>
      </c>
      <c r="C16" s="21"/>
      <c r="D16" s="21"/>
      <c r="E16" s="21"/>
      <c r="F16" s="21"/>
      <c r="G16" s="21"/>
      <c r="H16" s="21"/>
      <c r="I16" s="21"/>
      <c r="J16" s="21"/>
      <c r="K16" s="195"/>
      <c r="L16" s="196"/>
      <c r="M16" s="196"/>
      <c r="N16" s="196"/>
      <c r="O16" s="196"/>
      <c r="P16" s="196"/>
      <c r="Q16" s="196"/>
      <c r="R16" s="197"/>
      <c r="S16" s="14"/>
      <c r="T16" s="14"/>
      <c r="U16" s="14"/>
      <c r="V16" s="14"/>
    </row>
    <row r="17" spans="1:31" ht="15" x14ac:dyDescent="0.25">
      <c r="A17" s="14"/>
      <c r="B17" s="180" t="s">
        <v>319</v>
      </c>
      <c r="C17" s="180"/>
      <c r="D17" s="180"/>
      <c r="E17" s="180"/>
      <c r="F17" s="180"/>
      <c r="G17" s="180"/>
      <c r="H17" s="180"/>
      <c r="I17" s="180"/>
      <c r="J17" s="180"/>
      <c r="K17" s="177"/>
      <c r="L17" s="178"/>
      <c r="M17" s="179"/>
      <c r="N17" s="66" t="s">
        <v>1</v>
      </c>
      <c r="O17" s="58"/>
      <c r="P17" s="58"/>
      <c r="Q17" s="58"/>
      <c r="R17" s="58"/>
      <c r="S17" s="68"/>
      <c r="T17" s="68"/>
      <c r="U17" s="68"/>
      <c r="V17" s="68"/>
      <c r="W17" s="67"/>
      <c r="X17" s="73"/>
      <c r="AB17" s="3" t="s">
        <v>329</v>
      </c>
      <c r="AC17" s="77" t="s">
        <v>343</v>
      </c>
      <c r="AD17" s="78">
        <v>1.04</v>
      </c>
    </row>
    <row r="18" spans="1:31" ht="15" x14ac:dyDescent="0.25">
      <c r="A18" s="14"/>
      <c r="B18" s="180" t="s">
        <v>320</v>
      </c>
      <c r="C18" s="180"/>
      <c r="D18" s="180"/>
      <c r="E18" s="180"/>
      <c r="F18" s="180"/>
      <c r="G18" s="180"/>
      <c r="H18" s="180"/>
      <c r="I18" s="180"/>
      <c r="J18" s="180"/>
      <c r="K18" s="177"/>
      <c r="L18" s="178"/>
      <c r="M18" s="179"/>
      <c r="N18" s="58"/>
      <c r="O18" s="58"/>
      <c r="P18" s="58"/>
      <c r="Q18" s="58"/>
      <c r="R18" s="58"/>
      <c r="S18" s="58"/>
      <c r="T18" s="58"/>
      <c r="U18" s="58"/>
      <c r="V18" s="58"/>
      <c r="W18" s="67"/>
      <c r="X18" s="73"/>
      <c r="AC18" s="77" t="s">
        <v>330</v>
      </c>
      <c r="AD18" s="78">
        <v>1</v>
      </c>
    </row>
    <row r="19" spans="1:31" ht="15" x14ac:dyDescent="0.25">
      <c r="A19" s="14"/>
      <c r="B19" s="180" t="s">
        <v>321</v>
      </c>
      <c r="C19" s="180"/>
      <c r="D19" s="180"/>
      <c r="E19" s="180"/>
      <c r="F19" s="180"/>
      <c r="G19" s="180"/>
      <c r="H19" s="180"/>
      <c r="I19" s="180"/>
      <c r="J19" s="180"/>
      <c r="K19" s="177"/>
      <c r="L19" s="178"/>
      <c r="M19" s="179"/>
      <c r="N19" s="58"/>
      <c r="O19" s="58"/>
      <c r="P19" s="58"/>
      <c r="Q19" s="58"/>
      <c r="R19" s="58"/>
      <c r="S19" s="58"/>
      <c r="T19" s="58"/>
      <c r="U19" s="58"/>
      <c r="V19" s="58"/>
      <c r="W19" s="67"/>
      <c r="X19" s="73"/>
      <c r="AC19" s="77" t="s">
        <v>351</v>
      </c>
      <c r="AD19" s="78">
        <v>1.02</v>
      </c>
    </row>
    <row r="20" spans="1:31" x14ac:dyDescent="0.2">
      <c r="A20" s="14"/>
      <c r="B20" s="21" t="s">
        <v>354</v>
      </c>
      <c r="C20" s="21"/>
      <c r="D20" s="21"/>
      <c r="E20" s="21"/>
      <c r="F20" s="21"/>
      <c r="G20" s="21"/>
      <c r="H20" s="21"/>
      <c r="I20" s="21"/>
      <c r="J20" s="21"/>
      <c r="K20" s="177"/>
      <c r="L20" s="178"/>
      <c r="M20" s="179"/>
      <c r="N20" s="14"/>
      <c r="O20" s="14"/>
      <c r="P20" s="14"/>
      <c r="Q20" s="14"/>
      <c r="R20" s="14"/>
      <c r="S20" s="14"/>
      <c r="T20" s="14"/>
      <c r="U20" s="14"/>
      <c r="V20" s="14"/>
    </row>
    <row r="21" spans="1:31" ht="15" x14ac:dyDescent="0.25">
      <c r="A21" s="14"/>
      <c r="B21" s="21"/>
      <c r="C21" s="21"/>
      <c r="D21" s="21"/>
      <c r="E21" s="21"/>
      <c r="F21" s="21"/>
      <c r="G21" s="21"/>
      <c r="H21" s="21"/>
      <c r="I21" s="21"/>
      <c r="J21" s="21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AB21" s="3" t="s">
        <v>344</v>
      </c>
      <c r="AC21" s="77" t="s">
        <v>328</v>
      </c>
      <c r="AD21" s="81">
        <v>2408.81</v>
      </c>
      <c r="AE21" s="82" t="s">
        <v>391</v>
      </c>
    </row>
    <row r="22" spans="1:31" ht="15" x14ac:dyDescent="0.25">
      <c r="A22" s="14"/>
      <c r="B22" s="181" t="s">
        <v>359</v>
      </c>
      <c r="C22" s="181"/>
      <c r="D22" s="181"/>
      <c r="E22" s="181"/>
      <c r="F22" s="181"/>
      <c r="G22" s="181"/>
      <c r="H22" s="181"/>
      <c r="I22" s="181"/>
      <c r="J22" s="181"/>
      <c r="K22" s="186" t="str">
        <f>IFERROR(ROUND(AD4*0.85*0.7,-4),"")</f>
        <v/>
      </c>
      <c r="L22" s="187"/>
      <c r="M22" s="187"/>
      <c r="N22" s="188"/>
      <c r="O22" s="75" t="s">
        <v>323</v>
      </c>
      <c r="P22" s="186" t="str">
        <f>IFERROR(ROUND(AD4*1.15*0.7,-4),"")</f>
        <v/>
      </c>
      <c r="Q22" s="187"/>
      <c r="R22" s="187"/>
      <c r="S22" s="188"/>
      <c r="T22" s="58"/>
      <c r="U22" s="58"/>
      <c r="V22" s="58"/>
      <c r="AC22" s="77" t="s">
        <v>345</v>
      </c>
      <c r="AD22" s="81">
        <v>1448.69</v>
      </c>
    </row>
    <row r="23" spans="1:31" ht="15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AC23" s="77" t="s">
        <v>346</v>
      </c>
      <c r="AD23" s="81">
        <v>1239.1199999999999</v>
      </c>
    </row>
    <row r="24" spans="1:31" ht="15" x14ac:dyDescent="0.25">
      <c r="A24" s="14"/>
      <c r="B24" s="86" t="s">
        <v>364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AC24" s="77" t="s">
        <v>347</v>
      </c>
      <c r="AD24" s="81">
        <v>903.3</v>
      </c>
    </row>
    <row r="25" spans="1:31" ht="15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AC25" s="77" t="s">
        <v>348</v>
      </c>
      <c r="AD25" s="83">
        <v>698.15</v>
      </c>
    </row>
    <row r="26" spans="1:31" x14ac:dyDescent="0.2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3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67"/>
      <c r="X27" s="73"/>
    </row>
    <row r="28" spans="1:31" ht="15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AB28" s="3" t="s">
        <v>335</v>
      </c>
      <c r="AC28" s="84">
        <v>0</v>
      </c>
      <c r="AD28" s="78">
        <v>1.634108527131783</v>
      </c>
    </row>
    <row r="29" spans="1:31" ht="15" x14ac:dyDescent="0.25">
      <c r="AC29" s="84">
        <v>40</v>
      </c>
      <c r="AD29" s="78">
        <v>1.4186046511627908</v>
      </c>
    </row>
    <row r="30" spans="1:31" ht="15" x14ac:dyDescent="0.25">
      <c r="AC30" s="84">
        <v>50</v>
      </c>
      <c r="AD30" s="78">
        <v>1.2967441860465116</v>
      </c>
    </row>
    <row r="31" spans="1:31" ht="15" x14ac:dyDescent="0.25">
      <c r="AC31" s="84">
        <v>60</v>
      </c>
      <c r="AD31" s="78">
        <v>1.2062015503875969</v>
      </c>
    </row>
    <row r="32" spans="1:31" ht="15" x14ac:dyDescent="0.25">
      <c r="AC32" s="84">
        <v>70</v>
      </c>
      <c r="AD32" s="78">
        <v>1.1176079734219269</v>
      </c>
    </row>
    <row r="33" spans="28:31" ht="15" x14ac:dyDescent="0.25">
      <c r="AC33" s="84">
        <v>80</v>
      </c>
      <c r="AD33" s="78">
        <v>1.0883720930232559</v>
      </c>
    </row>
    <row r="34" spans="28:31" ht="15" x14ac:dyDescent="0.25">
      <c r="AC34" s="84">
        <v>90</v>
      </c>
      <c r="AD34" s="78">
        <v>1.0294573643410854</v>
      </c>
    </row>
    <row r="35" spans="28:31" ht="15" x14ac:dyDescent="0.25">
      <c r="AC35" s="84">
        <v>100</v>
      </c>
      <c r="AD35" s="78">
        <v>1</v>
      </c>
    </row>
    <row r="37" spans="28:31" ht="15" x14ac:dyDescent="0.25">
      <c r="AB37" s="3" t="s">
        <v>349</v>
      </c>
      <c r="AC37" s="77" t="s">
        <v>350</v>
      </c>
      <c r="AD37" s="83" t="e">
        <f>VLOOKUP(K3,AC21:AD25,2,0)*6</f>
        <v>#N/A</v>
      </c>
      <c r="AE37" s="85" t="e">
        <f>VLOOKUP(K14,AC21:AD25,2,0)*6*K20</f>
        <v>#N/A</v>
      </c>
    </row>
    <row r="38" spans="28:31" ht="15" x14ac:dyDescent="0.25">
      <c r="AC38" s="77" t="s">
        <v>337</v>
      </c>
      <c r="AD38" s="77">
        <v>0</v>
      </c>
    </row>
  </sheetData>
  <sheetProtection algorithmName="SHA-512" hashValue="478GxcWs3YeuJwmwL/YkBWBrS9DmmrIYCx31BfyjwIpafn62rv2Oa5EBf3BFFK21Mr4+02NXSIlWJA8I6Adw9g==" saltValue="zMv6rSx5BKV4oZHLeNS7Rw==" spinCount="100000" sheet="1" objects="1" scenarios="1"/>
  <mergeCells count="25">
    <mergeCell ref="B22:J22"/>
    <mergeCell ref="K22:N22"/>
    <mergeCell ref="P22:S22"/>
    <mergeCell ref="K3:R3"/>
    <mergeCell ref="K14:R14"/>
    <mergeCell ref="K16:R16"/>
    <mergeCell ref="K20:M20"/>
    <mergeCell ref="K15:R15"/>
    <mergeCell ref="K7:M7"/>
    <mergeCell ref="K8:M8"/>
    <mergeCell ref="K4:R4"/>
    <mergeCell ref="K5:R5"/>
    <mergeCell ref="K6:R6"/>
    <mergeCell ref="B17:J17"/>
    <mergeCell ref="K17:M17"/>
    <mergeCell ref="B18:J18"/>
    <mergeCell ref="K18:M18"/>
    <mergeCell ref="B19:J19"/>
    <mergeCell ref="K19:M19"/>
    <mergeCell ref="A1:V1"/>
    <mergeCell ref="A12:V12"/>
    <mergeCell ref="B10:J10"/>
    <mergeCell ref="K10:N10"/>
    <mergeCell ref="P10:S10"/>
    <mergeCell ref="B15:J15"/>
  </mergeCells>
  <conditionalFormatting sqref="K15 K17:M20">
    <cfRule type="containsBlanks" dxfId="1" priority="2">
      <formula>LEN(TRIM(K15))=0</formula>
    </cfRule>
  </conditionalFormatting>
  <conditionalFormatting sqref="K3:R6 K7:M8 K14:R16 K17:M20">
    <cfRule type="containsBlanks" dxfId="0" priority="1">
      <formula>LEN(TRIM(K3))=0</formula>
    </cfRule>
  </conditionalFormatting>
  <dataValidations count="10">
    <dataValidation type="list" allowBlank="1" showInputMessage="1" showErrorMessage="1" sqref="K4:R4 K15" xr:uid="{7B3DF5D3-AD53-487F-B0EF-DE0AAA3162BC}">
      <formula1>$AC$17:$AC$19</formula1>
    </dataValidation>
    <dataValidation type="decimal" operator="greaterThan" allowBlank="1" showInputMessage="1" showErrorMessage="1" errorTitle="Chybný údaj" error="Zastavaná plocha musí byť číslo väčšie než 0." sqref="K17:M17" xr:uid="{2536F492-D0A3-49BC-908B-842F394A8579}">
      <formula1>0</formula1>
    </dataValidation>
    <dataValidation type="whole" allowBlank="1" showInputMessage="1" showErrorMessage="1" errorTitle="Chybný údaj" error="Počet nadzemných podlaží musí byť celé číslo._x000a_MInimálna hodnota je 1, maximálna hodnota je 100." sqref="K19:M19" xr:uid="{BBE72EAD-5C52-4C43-BDCF-8DB7F9FBEB95}">
      <formula1>1</formula1>
      <formula2>100</formula2>
    </dataValidation>
    <dataValidation type="whole" allowBlank="1" showInputMessage="1" showErrorMessage="1" errorTitle="Chybný údaj" error="Počet podzemných poschodí musí byť celé číslo._x000a_Minimálna hodnota je 0, maximálna hodnota je 10." sqref="K18:M18" xr:uid="{63270FE0-B4AF-4514-879F-52675A24E43F}">
      <formula1>0</formula1>
      <formula2>10</formula2>
    </dataValidation>
    <dataValidation type="list" allowBlank="1" showInputMessage="1" showErrorMessage="1" sqref="K8" xr:uid="{04D31F67-22B1-4ADC-AF2A-55D6657C0AA4}">
      <formula1>"áno,nie"</formula1>
    </dataValidation>
    <dataValidation type="list" allowBlank="1" showInputMessage="1" showErrorMessage="1" sqref="K3:R3 K14:R14" xr:uid="{87A1B461-A84F-4F17-83DF-DCA9EDBA542E}">
      <formula1>$AC$21:$AC$25</formula1>
    </dataValidation>
    <dataValidation type="list" allowBlank="1" showInputMessage="1" showErrorMessage="1" sqref="K5:R5" xr:uid="{6F63BF89-C681-4B3F-8C11-EF5CBA0AAB8C}">
      <formula1>$AC$13:$AC$15</formula1>
    </dataValidation>
    <dataValidation type="list" allowBlank="1" showInputMessage="1" showErrorMessage="1" sqref="K6:R6 K16:R16" xr:uid="{5E998DBD-1998-46AF-B389-176F5043240E}">
      <formula1>$AC$8:$AC$11</formula1>
    </dataValidation>
    <dataValidation type="whole" operator="greaterThanOrEqual" allowBlank="1" showInputMessage="1" showErrorMessage="1" errorTitle="Chybný údaj" error="Počet parkovacích miest je nula alebo iné číslo." sqref="K20:M20" xr:uid="{F1FC2289-BEB8-4FFE-8E81-CD90B27E9443}">
      <formula1>0</formula1>
    </dataValidation>
    <dataValidation type="decimal" operator="greaterThan" allowBlank="1" showInputMessage="1" showErrorMessage="1" sqref="K7:M7" xr:uid="{79ACBCCF-E8CB-4A03-98B1-E6291B4B5482}">
      <formula1>0</formula1>
    </dataValidation>
  </dataValidations>
  <hyperlinks>
    <hyperlink ref="B24" r:id="rId1" xr:uid="{0AA68C3B-676B-4A3B-ACDB-2E895BC32FF7}"/>
  </hyperlink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5" name="Button 10">
              <controlPr defaultSize="0" print="0" autoFill="0" autoPict="0" macro="[0]!vymaz_VseobH">
                <anchor moveWithCells="1" sizeWithCells="1">
                  <from>
                    <xdr:col>0</xdr:col>
                    <xdr:colOff>247650</xdr:colOff>
                    <xdr:row>25</xdr:row>
                    <xdr:rowOff>0</xdr:rowOff>
                  </from>
                  <to>
                    <xdr:col>6</xdr:col>
                    <xdr:colOff>152400</xdr:colOff>
                    <xdr:row>26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Vychodiskova hodnota</vt:lpstr>
      <vt:lpstr>Všeobecná hodnota</vt:lpstr>
    </vt:vector>
  </TitlesOfParts>
  <Company>UNION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UNION</dc:creator>
  <cp:lastModifiedBy>Švirloch Marek</cp:lastModifiedBy>
  <cp:lastPrinted>2019-11-18T12:55:10Z</cp:lastPrinted>
  <dcterms:created xsi:type="dcterms:W3CDTF">2007-08-08T13:12:14Z</dcterms:created>
  <dcterms:modified xsi:type="dcterms:W3CDTF">2025-03-07T18:19:22Z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f9507-93a5-446c-bbde-6ddc74e3853b_Enabled">
    <vt:lpwstr>true</vt:lpwstr>
  </property>
  <property fmtid="{D5CDD505-2E9C-101B-9397-08002B2CF9AE}" pid="3" name="MSIP_Label_afdf9507-93a5-446c-bbde-6ddc74e3853b_SetDate">
    <vt:lpwstr>2024-01-31T10:26:31Z</vt:lpwstr>
  </property>
  <property fmtid="{D5CDD505-2E9C-101B-9397-08002B2CF9AE}" pid="4" name="MSIP_Label_afdf9507-93a5-446c-bbde-6ddc74e3853b_Method">
    <vt:lpwstr>Standard</vt:lpwstr>
  </property>
  <property fmtid="{D5CDD505-2E9C-101B-9397-08002B2CF9AE}" pid="5" name="MSIP_Label_afdf9507-93a5-446c-bbde-6ddc74e3853b_Name">
    <vt:lpwstr>Interne</vt:lpwstr>
  </property>
  <property fmtid="{D5CDD505-2E9C-101B-9397-08002B2CF9AE}" pid="6" name="MSIP_Label_afdf9507-93a5-446c-bbde-6ddc74e3853b_SiteId">
    <vt:lpwstr>6d3bd73c-eebf-4e3c-ba0b-f30cefd208f9</vt:lpwstr>
  </property>
  <property fmtid="{D5CDD505-2E9C-101B-9397-08002B2CF9AE}" pid="7" name="MSIP_Label_afdf9507-93a5-446c-bbde-6ddc74e3853b_ActionId">
    <vt:lpwstr>8c312f0a-a8ec-4de8-a5f2-62ea3061345f</vt:lpwstr>
  </property>
  <property fmtid="{D5CDD505-2E9C-101B-9397-08002B2CF9AE}" pid="8" name="MSIP_Label_afdf9507-93a5-446c-bbde-6ddc74e3853b_ContentBits">
    <vt:lpwstr>0</vt:lpwstr>
  </property>
</Properties>
</file>