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5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K:\NezivotnePoistenie_MajZod\4xx_Majetok\4xx_01_SR_Podnikatelia\00_Rozrobene\2023-04_Indexacia\"/>
    </mc:Choice>
  </mc:AlternateContent>
  <xr:revisionPtr revIDLastSave="0" documentId="13_ncr:1_{FB560E1E-C271-4CD4-8FE7-C4D8B146A18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Vychodiskova hodnota" sheetId="3" r:id="rId1"/>
    <sheet name="Všeobecná hodnota" sheetId="4" r:id="rId2"/>
  </sheets>
  <externalReferences>
    <externalReference r:id="rId3"/>
  </externalReferences>
  <definedNames>
    <definedName name="Material">[1]Vypocty!$E$23:$E$25</definedName>
    <definedName name="Strecha">[1]Vypocty!$E$20:$E$21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U164" i="3" l="1"/>
  <c r="AV164" i="3"/>
  <c r="AW164" i="3"/>
  <c r="AX164" i="3"/>
  <c r="AY164" i="3"/>
  <c r="AZ164" i="3"/>
  <c r="BA164" i="3"/>
  <c r="BB164" i="3"/>
  <c r="BC164" i="3"/>
  <c r="BD164" i="3"/>
  <c r="BE164" i="3"/>
  <c r="BF164" i="3"/>
  <c r="BG164" i="3"/>
  <c r="BH164" i="3"/>
  <c r="BI164" i="3"/>
  <c r="BJ164" i="3"/>
  <c r="BK164" i="3"/>
  <c r="BL164" i="3"/>
  <c r="BM164" i="3"/>
  <c r="BN164" i="3"/>
  <c r="AT164" i="3"/>
  <c r="AO14" i="3" l="1"/>
  <c r="P10" i="4" l="1"/>
  <c r="K10" i="4"/>
  <c r="AE37" i="4" l="1"/>
  <c r="AD4" i="4" s="1"/>
  <c r="P22" i="4" s="1"/>
  <c r="AD37" i="4"/>
  <c r="K22" i="4" l="1"/>
  <c r="AO24" i="3"/>
  <c r="AO27" i="3"/>
  <c r="AO28" i="3" s="1"/>
  <c r="AO25" i="3" l="1"/>
  <c r="AO15" i="3"/>
  <c r="M55" i="3" l="1"/>
  <c r="M56" i="3" s="1"/>
  <c r="M45" i="3"/>
  <c r="M46" i="3" s="1"/>
  <c r="AQ10" i="3" l="1"/>
  <c r="AO16" i="3" l="1"/>
  <c r="AO3" i="3"/>
  <c r="AN3" i="3"/>
  <c r="M32" i="3" l="1"/>
  <c r="M33" i="3" s="1"/>
  <c r="S32" i="3" l="1"/>
  <c r="G32" i="3"/>
  <c r="S33" i="3" l="1"/>
  <c r="G3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Marek Svirloch</author>
  </authors>
  <commentList>
    <comment ref="AO3" authorId="0" shapeId="0" xr:uid="{00000000-0006-0000-0000-000001000000}">
      <text>
        <r>
          <rPr>
            <b/>
            <sz val="8"/>
            <color indexed="9"/>
            <rFont val="Tahoma"/>
            <family val="2"/>
            <charset val="238"/>
          </rPr>
          <t>Počet konštrukcii</t>
        </r>
        <r>
          <rPr>
            <sz val="8"/>
            <color indexed="9"/>
            <rFont val="Tahoma"/>
            <family val="2"/>
            <charset val="238"/>
          </rPr>
          <t xml:space="preserve">
</t>
        </r>
      </text>
    </comment>
    <comment ref="AP15" authorId="0" shapeId="0" xr:uid="{00000000-0006-0000-0000-000002000000}">
      <text>
        <r>
          <rPr>
            <sz val="8"/>
            <color indexed="9"/>
            <rFont val="Tahoma"/>
            <family val="2"/>
            <charset val="238"/>
          </rPr>
          <t xml:space="preserve">poznas obostavany priestor?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Švirloch Marek</author>
  </authors>
  <commentList>
    <comment ref="AD21" authorId="0" shapeId="0" xr:uid="{837A16A4-FACC-426F-A482-5931E67303C1}">
      <text>
        <r>
          <rPr>
            <b/>
            <sz val="9"/>
            <color indexed="81"/>
            <rFont val="Tahoma"/>
            <family val="2"/>
            <charset val="238"/>
          </rPr>
          <t>Švirloch Marek:</t>
        </r>
        <r>
          <rPr>
            <sz val="9"/>
            <color indexed="81"/>
            <rFont val="Tahoma"/>
            <family val="2"/>
            <charset val="238"/>
          </rPr>
          <t xml:space="preserve">
škrtám nyjvyššiu a najnižšiu hodnotu</t>
        </r>
      </text>
    </comment>
    <comment ref="AD22" authorId="0" shapeId="0" xr:uid="{C4609967-E988-4592-AAD8-8D98A5C2677F}">
      <text>
        <r>
          <rPr>
            <b/>
            <sz val="9"/>
            <color indexed="81"/>
            <rFont val="Tahoma"/>
            <family val="2"/>
            <charset val="238"/>
          </rPr>
          <t>Švirloch Marek:</t>
        </r>
        <r>
          <rPr>
            <sz val="9"/>
            <color indexed="81"/>
            <rFont val="Tahoma"/>
            <family val="2"/>
            <charset val="238"/>
          </rPr>
          <t xml:space="preserve">
škrtám nyjvyššiu a najnižšiu hodnotu</t>
        </r>
      </text>
    </comment>
    <comment ref="AD23" authorId="0" shapeId="0" xr:uid="{F3487A80-F178-4CD3-9FF4-EDA4270F64E0}">
      <text>
        <r>
          <rPr>
            <b/>
            <sz val="9"/>
            <color indexed="81"/>
            <rFont val="Tahoma"/>
            <family val="2"/>
            <charset val="238"/>
          </rPr>
          <t>Švirloch Marek:</t>
        </r>
        <r>
          <rPr>
            <sz val="9"/>
            <color indexed="81"/>
            <rFont val="Tahoma"/>
            <family val="2"/>
            <charset val="238"/>
          </rPr>
          <t xml:space="preserve">
škrtám nyjvyššiu a najnižšiu hodnotu</t>
        </r>
      </text>
    </comment>
    <comment ref="AD24" authorId="0" shapeId="0" xr:uid="{576E0DF0-908F-4FF5-A94C-3D475974141D}">
      <text>
        <r>
          <rPr>
            <b/>
            <sz val="9"/>
            <color indexed="81"/>
            <rFont val="Tahoma"/>
            <family val="2"/>
            <charset val="238"/>
          </rPr>
          <t>Švirloch Marek:</t>
        </r>
        <r>
          <rPr>
            <sz val="9"/>
            <color indexed="81"/>
            <rFont val="Tahoma"/>
            <family val="2"/>
            <charset val="238"/>
          </rPr>
          <t xml:space="preserve">
škrtám nyjvyššiu a najnižšiu hodnotu
vybraných okresov</t>
        </r>
      </text>
    </comment>
    <comment ref="AD37" authorId="0" shapeId="0" xr:uid="{06885688-0BDA-4F64-B55D-6AF28B2FC1B2}">
      <text>
        <r>
          <rPr>
            <b/>
            <sz val="9"/>
            <color indexed="81"/>
            <rFont val="Tahoma"/>
            <family val="2"/>
            <charset val="238"/>
          </rPr>
          <t>Švirloch Marek:</t>
        </r>
        <r>
          <rPr>
            <sz val="9"/>
            <color indexed="81"/>
            <rFont val="Tahoma"/>
            <family val="2"/>
            <charset val="238"/>
          </rPr>
          <t xml:space="preserve">
6m2 za cenu ako je byt</t>
        </r>
      </text>
    </comment>
  </commentList>
</comments>
</file>

<file path=xl/sharedStrings.xml><?xml version="1.0" encoding="utf-8"?>
<sst xmlns="http://schemas.openxmlformats.org/spreadsheetml/2006/main" count="1880" uniqueCount="399">
  <si>
    <t>m3</t>
  </si>
  <si>
    <t>m2</t>
  </si>
  <si>
    <t>Bodový systém</t>
  </si>
  <si>
    <t>Obostavaný priestor</t>
  </si>
  <si>
    <t>stred</t>
  </si>
  <si>
    <t>Východisková hodnota:</t>
  </si>
  <si>
    <t>Technická hodnota:</t>
  </si>
  <si>
    <t>Vyhláška, podľa ktorej je znalecký posudok urobený:</t>
  </si>
  <si>
    <t>Rok vypracovania znaleckého posudku</t>
  </si>
  <si>
    <t>Znalecké posudky</t>
  </si>
  <si>
    <t>465/1991 Zb.</t>
  </si>
  <si>
    <t>255/2000 Z.z.</t>
  </si>
  <si>
    <t>86/2002 Z.z.</t>
  </si>
  <si>
    <t>492/2004 Z.z.</t>
  </si>
  <si>
    <t>Ročné percento opotrebenia podľa znaleckého posudku</t>
  </si>
  <si>
    <t>Typ stavby:</t>
  </si>
  <si>
    <t>Poznáte celkový obostavaný priestor?</t>
  </si>
  <si>
    <t>Celkový obostavaný priestor:</t>
  </si>
  <si>
    <t/>
  </si>
  <si>
    <t>m</t>
  </si>
  <si>
    <t>Podzemné podlažia:</t>
  </si>
  <si>
    <t>zastavaná plocha podzemných podlaží</t>
  </si>
  <si>
    <t>výška podzemných podlaží</t>
  </si>
  <si>
    <t>počet podzemných podlaží</t>
  </si>
  <si>
    <t>Prízemie:</t>
  </si>
  <si>
    <t>zastavaná plocha prízemia:</t>
  </si>
  <si>
    <t>výška prízemia</t>
  </si>
  <si>
    <t>Druhá a ďalšie podlažia:</t>
  </si>
  <si>
    <t>zastavaná plocha druhého a ďalších podlaží</t>
  </si>
  <si>
    <t>počet nadzemných podlaží (bez prízemia)</t>
  </si>
  <si>
    <t>Strecha:</t>
  </si>
  <si>
    <t>Vek stavby</t>
  </si>
  <si>
    <t>Rok kolaudácie stavby (podstatnej rekonštrukcie)</t>
  </si>
  <si>
    <t>Odhad poistnej sumy</t>
  </si>
  <si>
    <t>horný odhad</t>
  </si>
  <si>
    <t>dolný odhad</t>
  </si>
  <si>
    <t>Jednotková cena</t>
  </si>
  <si>
    <t>Obost.priestor</t>
  </si>
  <si>
    <t>VH</t>
  </si>
  <si>
    <t>KS</t>
  </si>
  <si>
    <t>Typ stavby</t>
  </si>
  <si>
    <t>cena za m3</t>
  </si>
  <si>
    <t>Jednobytové budovy</t>
  </si>
  <si>
    <t>Izolované domy</t>
  </si>
  <si>
    <t>Dvojdomy</t>
  </si>
  <si>
    <t>Radové domy</t>
  </si>
  <si>
    <t>Reťazové domy</t>
  </si>
  <si>
    <t>Domy v dvojnásobných radoch</t>
  </si>
  <si>
    <t>Átriové domy</t>
  </si>
  <si>
    <t>Terasové domy</t>
  </si>
  <si>
    <t>Ostatné jednobytové rodinné domy</t>
  </si>
  <si>
    <t>Dvojbytové budovy</t>
  </si>
  <si>
    <t>Ostatné dvojbytové rodinné domy</t>
  </si>
  <si>
    <t>Trojbytové a viacbytové budovy</t>
  </si>
  <si>
    <t>Bytové domy 1-4 posch. bez obč. vybavenosti</t>
  </si>
  <si>
    <t>Bytové domy 5-8 posch. bez obč. vybavenosti</t>
  </si>
  <si>
    <t>Bytové domy 9-12 posch. bez obč. vybavenosti</t>
  </si>
  <si>
    <t>Bytové domy 1-4 posch. s obč. vybavenosťou</t>
  </si>
  <si>
    <t>Bytové domy 5-8 posch. s obč. vybavenosťou</t>
  </si>
  <si>
    <t>Bytové domy 9-12 posch. s obč. vybavenosťou</t>
  </si>
  <si>
    <t>Bytové domy s viac ako 12 poschodiami</t>
  </si>
  <si>
    <t>Bytové domy panelové 1-4 posch. bez obč. vybavenosti</t>
  </si>
  <si>
    <t>Bytové domy panelové 5-8 posch. bez obč. vybavenosti</t>
  </si>
  <si>
    <t>Bytové domy panelové 9-12 posch. bez obč. vybavenosti</t>
  </si>
  <si>
    <t>Bytové domy panelové 1-4 posch. s obč. vybavenosťou</t>
  </si>
  <si>
    <t>Bytové domy panelové 5-8 posch. s obč. vybavenosťou</t>
  </si>
  <si>
    <t>Bytové domy panelové 9-12 posch. s obč. vybavenosťou</t>
  </si>
  <si>
    <t>Bytové domy panelové s viac ako 12 poschodiami</t>
  </si>
  <si>
    <t>Domy radové bez obč. vybavenia</t>
  </si>
  <si>
    <t>Domy radové s obč. vybavením</t>
  </si>
  <si>
    <t>Domy izolované mimo bodových</t>
  </si>
  <si>
    <t>Domy bodové (s jedným schodiskom)</t>
  </si>
  <si>
    <t>Domy terasové</t>
  </si>
  <si>
    <t>Ostatné netypové bytové domy</t>
  </si>
  <si>
    <t>Ostatné budovy na bývanie</t>
  </si>
  <si>
    <t>Ostatné haly obč. výstavby</t>
  </si>
  <si>
    <t>Haly pre sociálnu starostlivosť</t>
  </si>
  <si>
    <t>Budovy ubytovní pre žiakov bez kuchyne</t>
  </si>
  <si>
    <t>Budovy ubytovní pre žiakov s kuchyňou</t>
  </si>
  <si>
    <t>Budovy detských domovov bez kuchyne</t>
  </si>
  <si>
    <t>Budovy detských domovov s kuchyňou</t>
  </si>
  <si>
    <t>Budovy pre sociálnu starostlivosť</t>
  </si>
  <si>
    <t>Budovy domovov a penziónov pre dôchodcov</t>
  </si>
  <si>
    <t>Budovy ústavou pre mentálne postihnutých</t>
  </si>
  <si>
    <t>Ostatné budovy pre sociálnu starostlivosť</t>
  </si>
  <si>
    <t>Hotelové budovy</t>
  </si>
  <si>
    <t>Haly pre spoločné stravovanie</t>
  </si>
  <si>
    <t>Haly pre spoločné ubytovanie a rekreáciu</t>
  </si>
  <si>
    <t>Budovy pre spoločné ubytovanie a rekreáciu</t>
  </si>
  <si>
    <t>Budovy hotelov a motelov</t>
  </si>
  <si>
    <t>Budovy závodného a neverejného stravovania</t>
  </si>
  <si>
    <t>Budovy stravovacích zariadení pre žiakov</t>
  </si>
  <si>
    <t>Ostatné ubytovacie zariadenia na krátkodobé pobyty</t>
  </si>
  <si>
    <t>Budovy pre spoločnú rekreáciu</t>
  </si>
  <si>
    <t>Budovy autokempingových táborov a motorestov</t>
  </si>
  <si>
    <t>Ostatné budovy pre spoločné ubytovanie a rekreáciu</t>
  </si>
  <si>
    <t>Budovy pre administratívu</t>
  </si>
  <si>
    <t>Budovy pre riadenie, správu a administratívu</t>
  </si>
  <si>
    <t>Budovy administratívne</t>
  </si>
  <si>
    <t>Budovy peňažných ústavov</t>
  </si>
  <si>
    <t>Budovy pre výpočtovú techniku</t>
  </si>
  <si>
    <t>Budovy vrátnic, strážnic</t>
  </si>
  <si>
    <t>Budovy technicko-prevádzkové</t>
  </si>
  <si>
    <t>Ostatné budovy pre riadenie, správu a administratívu</t>
  </si>
  <si>
    <t>Budovy pre obchod a služby</t>
  </si>
  <si>
    <t>Budovy pavilónov a domov služieb</t>
  </si>
  <si>
    <t>Haly pre obchod a spoločné stravovanie</t>
  </si>
  <si>
    <t>Haly predajní, nákupných stredísk, výkupných stredísk</t>
  </si>
  <si>
    <t>Ostatné haly pre obchod</t>
  </si>
  <si>
    <t>Haly pre komunálne služby a osobnú hygienu</t>
  </si>
  <si>
    <t>Haly pre opravu a údržbu vozidiel, strojov a zariadení</t>
  </si>
  <si>
    <t>Haly pre umývanie vozidiel a strojov</t>
  </si>
  <si>
    <t>Budovy pre umývanie vozidiel a strojov</t>
  </si>
  <si>
    <t>Budovy pre obchod a spoločné stravovanie</t>
  </si>
  <si>
    <t>Budovy obchodných domov</t>
  </si>
  <si>
    <t>Budovy predajní, nákupných stredísk, výkupných stredísk</t>
  </si>
  <si>
    <t>Ostatné budovy pre obchod a spoločné stravovanie</t>
  </si>
  <si>
    <t>Čerpacie stanice</t>
  </si>
  <si>
    <t>Budovy pre dopravu, elektronické komunikácie, stanice, terminály</t>
  </si>
  <si>
    <t>Budovy pre dopravu a spoje</t>
  </si>
  <si>
    <t>Haly železničných staníc</t>
  </si>
  <si>
    <t>Haly pôšt</t>
  </si>
  <si>
    <t>Haly telekomunikačných zariadení</t>
  </si>
  <si>
    <t>Haly rádiokomunikačných zariadení</t>
  </si>
  <si>
    <t>Haly pre prekladanie a rozmrazovanie</t>
  </si>
  <si>
    <t>Haly vozovní električiek a trolejbusov</t>
  </si>
  <si>
    <t>Ostatné haly pre dopravu a spoje</t>
  </si>
  <si>
    <t>Budovy železničných staníc</t>
  </si>
  <si>
    <t>Budovy pôšt</t>
  </si>
  <si>
    <t>Budovy rádiokomunikačných zariadení</t>
  </si>
  <si>
    <t>Budovy zabezpečovacej a spojovacej techniky</t>
  </si>
  <si>
    <t>Budovy pre prekládku a rozmrazovanie</t>
  </si>
  <si>
    <t>Budovy telekomunikačných zariadení</t>
  </si>
  <si>
    <t>Garážové budovy</t>
  </si>
  <si>
    <t>Podzemné halové garáže</t>
  </si>
  <si>
    <t>Haly pre garážovanie, opravy a údržbu vozidiel, strojov</t>
  </si>
  <si>
    <t>Ostatné haly pre garážovanie, opravy a údržbu vozidiel</t>
  </si>
  <si>
    <t>Budovy pre garážovanie, opravy a údržbu vozidiel, strojov</t>
  </si>
  <si>
    <t>Ostatné budovy pre garážovanie, opravy a údržbu vozidiel, strojov</t>
  </si>
  <si>
    <t>Priemyselné budovy</t>
  </si>
  <si>
    <t>Haly výrobné pre priemysel, bez žeriavových dráh</t>
  </si>
  <si>
    <t>Haly výrobné bez žeriavových dráh a bez podves. dopravy</t>
  </si>
  <si>
    <t>Haly výrobné bez žeriavových dráh s podves. dopravou</t>
  </si>
  <si>
    <t>Haly výrobné pre priemysel, so žeriavovými dráhami</t>
  </si>
  <si>
    <t>Haly výrobné s 1, alebo viacerými žeriavovými dráhami</t>
  </si>
  <si>
    <t>Špeciálne výrobné budovy pre priemysel</t>
  </si>
  <si>
    <t>Budovy potravinárskeho priemyslu</t>
  </si>
  <si>
    <t>Budovy farmaceutického priemyslu</t>
  </si>
  <si>
    <t>Budovy spotrebného priemyslu</t>
  </si>
  <si>
    <t>Budovy strojárenského priemyslu</t>
  </si>
  <si>
    <t>Budovy pre výrobu a plnenie technických plynov</t>
  </si>
  <si>
    <t>Budovy pre sušenie a úpravu poľnohosp. produktov</t>
  </si>
  <si>
    <t>Budovy na triedenie domového odpadu</t>
  </si>
  <si>
    <t>Nádrže, silá a sklady</t>
  </si>
  <si>
    <t>Haly pre skladovanie a úpravu produktov</t>
  </si>
  <si>
    <t>Haly pre skladovanie potravín, pochutín a nápojov</t>
  </si>
  <si>
    <t>Haly chladiarenské a mraziarenské</t>
  </si>
  <si>
    <t>Haly pre skladovanie priemyselných tovarov</t>
  </si>
  <si>
    <t>Haly pre skladovanie priemyselných polotovarov a surovín</t>
  </si>
  <si>
    <t>Haly skladov dopravných organizácií</t>
  </si>
  <si>
    <t>Haly skladov pre organizácie spojov</t>
  </si>
  <si>
    <t>Haly pre skladovanie agresívnych látok</t>
  </si>
  <si>
    <t>Haly pre skladovanie horľavín a výbušnín</t>
  </si>
  <si>
    <t>Ostatné haly pre skladovanie a úpravu produktov</t>
  </si>
  <si>
    <t>Budovy pre skladovanie a úpravu produktov</t>
  </si>
  <si>
    <t>Budovy pre skladovanie potravín a nápojov</t>
  </si>
  <si>
    <t>Budovy chladiarenské a mraziarenské</t>
  </si>
  <si>
    <t>Budovy pre skladovanie priemyselných tovarov</t>
  </si>
  <si>
    <t>Budovy skladov dopravných organizácií</t>
  </si>
  <si>
    <t>Budovy skladov pre organizácie spojov</t>
  </si>
  <si>
    <t>Budovy pre skladovanie agresívnych látok</t>
  </si>
  <si>
    <t>Budovy pre skladovanie horľavín a výbušnín</t>
  </si>
  <si>
    <t>Budovy pre kultúru a verejnú zábavu</t>
  </si>
  <si>
    <t>Haly pre vedu, kultúru a osvetu</t>
  </si>
  <si>
    <t>Haly kín</t>
  </si>
  <si>
    <t>Ostatné haly pre vedu, kultúru a osvetu</t>
  </si>
  <si>
    <t>Budovy pre vedu, kultúru a osvetu</t>
  </si>
  <si>
    <t>Budovy divadiel</t>
  </si>
  <si>
    <t>Budovy kín</t>
  </si>
  <si>
    <t>Budovy kultúrnych domov a osvetových besied</t>
  </si>
  <si>
    <t>Ostatné budovy pre vedu, kultúru a osvetu</t>
  </si>
  <si>
    <t>Múzeá a knižnice</t>
  </si>
  <si>
    <t>Haly galérií a výstavných sál</t>
  </si>
  <si>
    <t>Budovy galérií a výstavných siení</t>
  </si>
  <si>
    <t>Budovy múzeí</t>
  </si>
  <si>
    <t>Budovy knižníc a archívov</t>
  </si>
  <si>
    <t>Školy, univerzity a budovy na vzdelávanie</t>
  </si>
  <si>
    <t>Budovy pre výuku a výchovu</t>
  </si>
  <si>
    <t>Budovy materských škôl</t>
  </si>
  <si>
    <t>Budovy škôl so všeobecne vzdel. triedami</t>
  </si>
  <si>
    <t>Budovy s triedami odborných škôl</t>
  </si>
  <si>
    <t>Budovy s dielňami pre výučbu a výchovu</t>
  </si>
  <si>
    <t>Budovy so špecialnými zariadeniami pre výuku</t>
  </si>
  <si>
    <t>Budovy s triedami zdrav. škôl</t>
  </si>
  <si>
    <t>Ostatné budovy pre výučbu a výchovu</t>
  </si>
  <si>
    <t>Haly pre výuku a výchovu</t>
  </si>
  <si>
    <t>Budovy pre vedu a výskum a budovy laboratórií</t>
  </si>
  <si>
    <t>Nemocničné budovy a zdravotnícke zariadenia</t>
  </si>
  <si>
    <t>Budovy pre zdravotnícku starostlivosť a služby</t>
  </si>
  <si>
    <t>Budovy zdravotníckych stredísk a polikliník</t>
  </si>
  <si>
    <t>Budovy odborných liečebných a kúpeľných ústavov</t>
  </si>
  <si>
    <t>Budovy hygienicko-epidemiologickej služby</t>
  </si>
  <si>
    <t>Budovy transfúznych staníc</t>
  </si>
  <si>
    <t>Budovy jaslí</t>
  </si>
  <si>
    <t>Budovy lekární a očnej optiky</t>
  </si>
  <si>
    <t>Ostatné budovy pre zdravotnícku starostlivosť</t>
  </si>
  <si>
    <t>Budovy pre šport</t>
  </si>
  <si>
    <t>Haly pre telovýchovu</t>
  </si>
  <si>
    <t>Haly telocviční</t>
  </si>
  <si>
    <t>Haly jazdiarní</t>
  </si>
  <si>
    <t>Viacúčelové športové haly</t>
  </si>
  <si>
    <t>Haly športových kúpeľov a krytých kúpalísk</t>
  </si>
  <si>
    <t>Tribúny s halovými vnútornými priestormi</t>
  </si>
  <si>
    <t>Haly športových lodeníc</t>
  </si>
  <si>
    <t>Ostatné haly pre telovýchovu</t>
  </si>
  <si>
    <t>Budovy pre telovýchovu</t>
  </si>
  <si>
    <t>Budovy telocviční</t>
  </si>
  <si>
    <t>Tribúny s nehalovými vnútornými priestormi</t>
  </si>
  <si>
    <t>Budovy vlekov</t>
  </si>
  <si>
    <t>Ostatné budovy pre telovýchovu</t>
  </si>
  <si>
    <t>Nebytové poľnohospodárske budovy</t>
  </si>
  <si>
    <t>Budovy pre sklad. a úpravu poľnohosp. produktov</t>
  </si>
  <si>
    <t>Budovy pre sklad. a úpravu zemiakov a ost. okop.</t>
  </si>
  <si>
    <t>Budovy pre sklad. a úpravu chmeľu</t>
  </si>
  <si>
    <t>Budovy pre sklad. a úpravu vína</t>
  </si>
  <si>
    <t>Budovy pre sklad. a úpravu obilia</t>
  </si>
  <si>
    <t>Budovy pre sklad. a úpravu objem. krmiva a steliva</t>
  </si>
  <si>
    <t>Budovy pre sklad. a úpravu priemysel. vyráb. krmív</t>
  </si>
  <si>
    <t>Vežové zásobníky (silá)</t>
  </si>
  <si>
    <t>Zásobníky vežové (silá) pre obilie</t>
  </si>
  <si>
    <t>Zásobníky vežové (silá) pre siláž a senáž</t>
  </si>
  <si>
    <t>Zásobníky vežové (silá) pre priemyselne vyráb. krmivá</t>
  </si>
  <si>
    <t>Vežové zásobníky (silá) ostatné</t>
  </si>
  <si>
    <t>Zásobníky a jamy podzemné pre poľnohosp.</t>
  </si>
  <si>
    <t>Zásobníky (silá, bunkre) pre obilie</t>
  </si>
  <si>
    <t>Žľaby silážne</t>
  </si>
  <si>
    <t>Zásobníky (silá, bunkre) pre plodiny (okrem obilia)</t>
  </si>
  <si>
    <t>Zásobníky pre siláž a senáž</t>
  </si>
  <si>
    <t>Zásobníky pre priemyselne vyrábané krmivá</t>
  </si>
  <si>
    <t>Hnojiská</t>
  </si>
  <si>
    <t>Zásobníky a jamy pozemné pre poľnohospodárstvo - ostatné</t>
  </si>
  <si>
    <t>Budovy pre poľnohospodársku výrobu</t>
  </si>
  <si>
    <t>Budovy pre dobytok a kone</t>
  </si>
  <si>
    <t>Budovy pre hydinu</t>
  </si>
  <si>
    <t>Budovy pre ošípané</t>
  </si>
  <si>
    <t>Budovy pre ovce</t>
  </si>
  <si>
    <t>Budovy pre ostatné zvieratá, vtáctvo a včely</t>
  </si>
  <si>
    <t>Budovy veterinárnych a inseminačných zariadení</t>
  </si>
  <si>
    <t>Budovy pre poľnohosp. výrobu a chov živočíchov</t>
  </si>
  <si>
    <t>Haly pre skladovanie a úpravu chmeľu</t>
  </si>
  <si>
    <t>Haly pre skladovanie a úpravu vína</t>
  </si>
  <si>
    <t>Haly pre skladovanie a úpravu obilia</t>
  </si>
  <si>
    <t>Haly pre skladovanie a úpravu tabaku</t>
  </si>
  <si>
    <t>Haly pre skladovanie a úpravu objem. krmiva a steliva</t>
  </si>
  <si>
    <t>Haly pre skladovanie a úpravu priemyselne vyrábaných krmív</t>
  </si>
  <si>
    <t>Ostatné haly pre sklad. a úpravu poľnohosp. produktov</t>
  </si>
  <si>
    <t>Haly pre poľnohospodársku výrobu a chov živočíchov</t>
  </si>
  <si>
    <t>Haly pre dobytok a kone</t>
  </si>
  <si>
    <t>Haly pre hydinu</t>
  </si>
  <si>
    <t>Haly pre ošípané</t>
  </si>
  <si>
    <t>Haly pre ovce</t>
  </si>
  <si>
    <t>Haly pre sušenie a úpravu poľn. produkt. a výrobu krmív</t>
  </si>
  <si>
    <t>Haly veterinárnych a inseminačných zariadení</t>
  </si>
  <si>
    <t>Haly pre pestovanie rastlín</t>
  </si>
  <si>
    <t>Haly pre poľnohospodársku výrobu a chov živočíchov - ostatné</t>
  </si>
  <si>
    <t>Podzemné halové objekty</t>
  </si>
  <si>
    <t>Objekty podzemné plošné</t>
  </si>
  <si>
    <t>Budovy a miesta na vykonávanie náboženských aktivít</t>
  </si>
  <si>
    <t>Budovy krematórií a obradných siení</t>
  </si>
  <si>
    <t>Budovy hradov, zámkov, kostolov , kaplniek a pod.</t>
  </si>
  <si>
    <t>Historické alebo chránené pamiatky</t>
  </si>
  <si>
    <t>Pomníky, fontány a iná drobná architektúra</t>
  </si>
  <si>
    <t>Ostatné budovy inde neuvedené</t>
  </si>
  <si>
    <t>Budovy pre komunálne služby a osobnú hygienu</t>
  </si>
  <si>
    <t>Budovy sociálnych a hygienických zariadení</t>
  </si>
  <si>
    <t>Budovy verejných kúpeľov</t>
  </si>
  <si>
    <t>Budovy práčovní, sušiarní a čistiarní</t>
  </si>
  <si>
    <t>Budovy dezinfekčných staníc</t>
  </si>
  <si>
    <t>Budovy kafilérií</t>
  </si>
  <si>
    <t>Ostatné budovy pre komunálne služby a osobnú hygienu</t>
  </si>
  <si>
    <t>Podzemné halové pasážové priestory</t>
  </si>
  <si>
    <t>Pasážové podzemné plošné priestory</t>
  </si>
  <si>
    <t>Podzemné plošné záchody</t>
  </si>
  <si>
    <t>Budovy nápravných zariadení</t>
  </si>
  <si>
    <t>Budovy ubytovní vojenských jednotiek</t>
  </si>
  <si>
    <t>Bytové budovy</t>
  </si>
  <si>
    <t>Nebytové budovy</t>
  </si>
  <si>
    <t>Budovy pre dopravu, budovy pre elektronické komunikácie, stanice, terminály</t>
  </si>
  <si>
    <t xml:space="preserve">Podtyp I: </t>
  </si>
  <si>
    <t xml:space="preserve">Podtyp II: </t>
  </si>
  <si>
    <t>tehla</t>
  </si>
  <si>
    <t>kov</t>
  </si>
  <si>
    <t>drevo</t>
  </si>
  <si>
    <t>montované</t>
  </si>
  <si>
    <t>panel</t>
  </si>
  <si>
    <t>liaty betón</t>
  </si>
  <si>
    <t>liaty betón+tehla</t>
  </si>
  <si>
    <t>panel+tehla</t>
  </si>
  <si>
    <t xml:space="preserve">Izolované domy </t>
  </si>
  <si>
    <t xml:space="preserve">Dvojdomy </t>
  </si>
  <si>
    <t xml:space="preserve">Radové domy </t>
  </si>
  <si>
    <t xml:space="preserve">Reťazové domy </t>
  </si>
  <si>
    <t xml:space="preserve">Domy v dvojnásobných radoch </t>
  </si>
  <si>
    <t xml:space="preserve">Átriové domy </t>
  </si>
  <si>
    <t xml:space="preserve">Terasové domy </t>
  </si>
  <si>
    <t>výška strechy (ak je plochá = 0 m)</t>
  </si>
  <si>
    <t>Materiál stavby:</t>
  </si>
  <si>
    <t>Znalecký posudok</t>
  </si>
  <si>
    <t>Východisková hodnota uvedená v znaleckom posudku:</t>
  </si>
  <si>
    <t>Rok kolaudácie stavby:</t>
  </si>
  <si>
    <t>Rozpočet, Zmluva o dielo, Faktúra</t>
  </si>
  <si>
    <t>Hodnota uvedená v dokumente:</t>
  </si>
  <si>
    <t>rok</t>
  </si>
  <si>
    <t>Budovy pre dopravu, budovy pre elektronické komunikácie, stanice, terminály a pridružené budovy</t>
  </si>
  <si>
    <t>VH Znalecky</t>
  </si>
  <si>
    <t>TH Znalecky</t>
  </si>
  <si>
    <t>Dátum</t>
  </si>
  <si>
    <t>VH faktura</t>
  </si>
  <si>
    <t>TH faktura</t>
  </si>
  <si>
    <t>Akcie</t>
  </si>
  <si>
    <t>výška podlažia</t>
  </si>
  <si>
    <t>Dátum, v kt. boli rozpočet, ZoD alebo faktúra vypracované</t>
  </si>
  <si>
    <t>nové indexy nárastu cien, ceny stav. objektov</t>
  </si>
  <si>
    <t>Zastavaná plocha:</t>
  </si>
  <si>
    <t>Počet podzemných podlaží:</t>
  </si>
  <si>
    <t>Počet nadzemných podlaží:</t>
  </si>
  <si>
    <t>Materiál budovy:</t>
  </si>
  <si>
    <t>do:</t>
  </si>
  <si>
    <t>Hodnota domu</t>
  </si>
  <si>
    <t>VH hodnota BD</t>
  </si>
  <si>
    <t>Vyplnenost</t>
  </si>
  <si>
    <t>Mesto (okres)</t>
  </si>
  <si>
    <t>Bratislava</t>
  </si>
  <si>
    <t>Konštrukcia bytu</t>
  </si>
  <si>
    <t>Panel</t>
  </si>
  <si>
    <t>Poschodie</t>
  </si>
  <si>
    <t>prvé</t>
  </si>
  <si>
    <t>Stav bytu</t>
  </si>
  <si>
    <t>kompletná rekonštrukcia</t>
  </si>
  <si>
    <t>Podlahová plocha</t>
  </si>
  <si>
    <t>Parkovanie</t>
  </si>
  <si>
    <t>nie</t>
  </si>
  <si>
    <t>pôvodný stav</t>
  </si>
  <si>
    <t>rekonštrukcia (stredná)</t>
  </si>
  <si>
    <t>novostavba do 5 rokov</t>
  </si>
  <si>
    <t>najvyššie</t>
  </si>
  <si>
    <t>medziposchodie</t>
  </si>
  <si>
    <t>Tehla</t>
  </si>
  <si>
    <t>Miesto (okres)</t>
  </si>
  <si>
    <t>Bratislavský kraj</t>
  </si>
  <si>
    <t>krajské mestá + PN</t>
  </si>
  <si>
    <t>okresné mestá</t>
  </si>
  <si>
    <t>ostatné mestá</t>
  </si>
  <si>
    <t>parkovanie</t>
  </si>
  <si>
    <t>áno</t>
  </si>
  <si>
    <t>Liaty betón</t>
  </si>
  <si>
    <t>Mesto:</t>
  </si>
  <si>
    <t>Prevladajúci stav bytov:</t>
  </si>
  <si>
    <t>Počet vonkajších parkovacích miest:</t>
  </si>
  <si>
    <t>Hodnota byt. Domu</t>
  </si>
  <si>
    <t>Všeobecná hodnota pre byt</t>
  </si>
  <si>
    <t>Všeobecná hodnota pre bytový dom</t>
  </si>
  <si>
    <t>Ceny za m3 indexovat len indexom za 4Q2021</t>
  </si>
  <si>
    <t>Odporúčaný rozsah PS od:</t>
  </si>
  <si>
    <t>do</t>
  </si>
  <si>
    <t>Rodinné domy (jednobytové budovy)</t>
  </si>
  <si>
    <t>Rodinné domy (dvojbytové budovy)</t>
  </si>
  <si>
    <t>Rodinné domy (trojbytové) a bytové domy</t>
  </si>
  <si>
    <t>https://www.aktualnacenabytu.sk/predatbyt/kalkulacka</t>
  </si>
  <si>
    <t>bytové domy panelové</t>
  </si>
  <si>
    <t>Domy v preluke bez obč. vybavenia</t>
  </si>
  <si>
    <t>Domy v preluke s obč. vybavením</t>
  </si>
  <si>
    <t>Budovy ústavov pre telesne a dušovne postihnutých</t>
  </si>
  <si>
    <t>Budovy jedálni, reštaurácií a kaviarni</t>
  </si>
  <si>
    <t>Budovy pre opravy a údržbu vozidiel, a strojov a zariadení</t>
  </si>
  <si>
    <t>Haly autobudových nádraží</t>
  </si>
  <si>
    <t>Budovy autobudových nádraží</t>
  </si>
  <si>
    <t>Haly garáži osobných automobilov</t>
  </si>
  <si>
    <t>Haly garáži vozidiel, strojov (okrem os. automobilov)</t>
  </si>
  <si>
    <t>Budovy garáži osobných vozidiel</t>
  </si>
  <si>
    <t>Budovy garáživozidiel, strojov (okrem os. automobilov)</t>
  </si>
  <si>
    <t>Budovy pre skaldovanie priemyselných polotovarov</t>
  </si>
  <si>
    <t>Budovy posluchárnía pracovní vysokých škôl</t>
  </si>
  <si>
    <t>Budovy nemocníc a nenmocníc s poliklinikou</t>
  </si>
  <si>
    <t>Budovy dojčenských ústavou a detských domovov</t>
  </si>
  <si>
    <t>Budovy pre skald. a úpravu ovocia a zeleniny</t>
  </si>
  <si>
    <t>Zásobníky pre statné objemové krmivá a stelivá</t>
  </si>
  <si>
    <t>Jímky, nádrže tekutého hnoja a močovky</t>
  </si>
  <si>
    <t>Budovy pre pestovanie rastlín (sklenníky a pod.)</t>
  </si>
  <si>
    <t>Haly pre skladovaniea úpravu poľnohosp. produktov</t>
  </si>
  <si>
    <t>Haly pre skladovanie a úpravu zemiankov a okopanín</t>
  </si>
  <si>
    <t>Haly pre skladovanie úpravu ovocia a zeleniny</t>
  </si>
  <si>
    <t>Haly pre ostatné zvieratá, vtákov a včely</t>
  </si>
  <si>
    <t>Haly chrámov. kostolov a pod.</t>
  </si>
  <si>
    <t>Budovy požiarných staníc a zbrojníc</t>
  </si>
  <si>
    <t>ceny podla indexov za 4Q2021</t>
  </si>
  <si>
    <t>Maeriál</t>
  </si>
  <si>
    <t>1Q2023</t>
  </si>
  <si>
    <t>v22.4 (31.12.2022)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</si>
</sst>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#,##0\ &quot;Sk&quot;"/>
    <numFmt numFmtId="165" formatCode="0.000"/>
    <numFmt numFmtId="166" formatCode="#,##0.00\ [$€-1]"/>
    <numFmt numFmtId="167" formatCode="0.0000"/>
    <numFmt numFmtId="168" formatCode="#,##0.00\ [$€]"/>
    <numFmt numFmtId="170" formatCode="0.0"/>
  </numFmts>
  <fonts count="40" x14ac:knownFonts="1">
    <font>
      <sz val="10"/>
      <name val="Arial"/>
      <charset val="238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8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1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0"/>
      <name val="Arial"/>
      <family val="2"/>
      <charset val="238"/>
    </font>
    <font>
      <b/>
      <sz val="10"/>
      <color rgb="FFF5002F"/>
      <name val="Arial"/>
      <family val="2"/>
      <charset val="238"/>
    </font>
    <font>
      <b/>
      <i/>
      <sz val="10"/>
      <color rgb="FFF5002F"/>
      <name val="Arial"/>
      <family val="2"/>
    </font>
    <font>
      <sz val="8"/>
      <color indexed="9"/>
      <name val="Tahoma"/>
      <family val="2"/>
      <charset val="238"/>
    </font>
    <font>
      <b/>
      <sz val="8"/>
      <color indexed="9"/>
      <name val="Tahoma"/>
      <family val="2"/>
      <charset val="238"/>
    </font>
    <font>
      <sz val="9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10"/>
      <color rgb="FFD7002C"/>
      <name val="Arial"/>
      <family val="2"/>
      <charset val="238"/>
    </font>
    <font>
      <b/>
      <sz val="10"/>
      <color rgb="FF8EC63E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color rgb="FF3F3F76"/>
      <name val="Arial"/>
      <family val="2"/>
      <charset val="238"/>
    </font>
    <font>
      <b/>
      <i/>
      <sz val="10"/>
      <color rgb="FF8EC63E"/>
      <name val="Arial"/>
      <family val="2"/>
    </font>
    <font>
      <b/>
      <sz val="10"/>
      <color rgb="FF8EC63E"/>
      <name val="Arial"/>
      <family val="2"/>
    </font>
    <font>
      <sz val="10"/>
      <color rgb="FFF5002F"/>
      <name val="Arial"/>
      <family val="2"/>
      <charset val="238"/>
    </font>
    <font>
      <sz val="8"/>
      <color rgb="FF000000"/>
      <name val="Tahoma"/>
      <family val="2"/>
      <charset val="238"/>
    </font>
    <font>
      <b/>
      <i/>
      <sz val="10"/>
      <color rgb="FF000000"/>
      <name val="Arial"/>
      <family val="2"/>
      <charset val="238"/>
    </font>
    <font>
      <u/>
      <sz val="10"/>
      <color theme="10"/>
      <name val="Arial"/>
      <family val="2"/>
      <charset val="238"/>
    </font>
    <font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rgb="FF8EC63E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8EC63E"/>
      </left>
      <right/>
      <top style="thin">
        <color rgb="FF8EC63E"/>
      </top>
      <bottom style="thin">
        <color rgb="FF8EC63E"/>
      </bottom>
      <diagonal/>
    </border>
    <border>
      <left/>
      <right/>
      <top style="thin">
        <color rgb="FF8EC63E"/>
      </top>
      <bottom style="thin">
        <color rgb="FF8EC63E"/>
      </bottom>
      <diagonal/>
    </border>
    <border>
      <left/>
      <right style="thin">
        <color rgb="FF8EC63E"/>
      </right>
      <top style="thin">
        <color rgb="FF8EC63E"/>
      </top>
      <bottom style="thin">
        <color rgb="FF8EC63E"/>
      </bottom>
      <diagonal/>
    </border>
    <border>
      <left style="thin">
        <color rgb="FF8EC63E"/>
      </left>
      <right style="thin">
        <color indexed="64"/>
      </right>
      <top style="thin">
        <color rgb="FF8EC63E"/>
      </top>
      <bottom style="thin">
        <color rgb="FF8EC63E"/>
      </bottom>
      <diagonal/>
    </border>
    <border>
      <left style="thin">
        <color indexed="64"/>
      </left>
      <right style="thin">
        <color indexed="64"/>
      </right>
      <top style="thin">
        <color rgb="FF8EC63E"/>
      </top>
      <bottom style="thin">
        <color rgb="FF8EC63E"/>
      </bottom>
      <diagonal/>
    </border>
    <border>
      <left style="thin">
        <color indexed="64"/>
      </left>
      <right style="thin">
        <color rgb="FF8EC63E"/>
      </right>
      <top style="thin">
        <color rgb="FF8EC63E"/>
      </top>
      <bottom style="thin">
        <color rgb="FF8EC63E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8EC63E"/>
      </left>
      <right style="thin">
        <color rgb="FF8EC63E"/>
      </right>
      <top style="thin">
        <color rgb="FF8EC63E"/>
      </top>
      <bottom style="thin">
        <color rgb="FF8EC63E"/>
      </bottom>
      <diagonal/>
    </border>
  </borders>
  <cellStyleXfs count="6">
    <xf numFmtId="0" fontId="0" fillId="0" borderId="0"/>
    <xf numFmtId="0" fontId="1" fillId="0" borderId="0"/>
    <xf numFmtId="44" fontId="23" fillId="0" borderId="0" applyFont="0" applyFill="0" applyBorder="0" applyAlignment="0" applyProtection="0"/>
    <xf numFmtId="0" fontId="24" fillId="7" borderId="0" applyNumberFormat="0" applyBorder="0" applyAlignment="0" applyProtection="0"/>
    <xf numFmtId="0" fontId="25" fillId="8" borderId="2" applyNumberFormat="0" applyAlignment="0" applyProtection="0"/>
    <xf numFmtId="0" fontId="38" fillId="0" borderId="0" applyNumberFormat="0" applyFill="0" applyBorder="0" applyAlignment="0" applyProtection="0"/>
  </cellStyleXfs>
  <cellXfs count="236">
    <xf numFmtId="0" fontId="0" fillId="0" borderId="0" xfId="0"/>
    <xf numFmtId="0" fontId="1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Protection="1">
      <protection hidden="1"/>
    </xf>
    <xf numFmtId="0" fontId="0" fillId="0" borderId="0" xfId="0" applyProtection="1">
      <protection hidden="1"/>
    </xf>
    <xf numFmtId="0" fontId="5" fillId="0" borderId="0" xfId="0" applyFont="1" applyFill="1" applyBorder="1" applyProtection="1">
      <protection hidden="1"/>
    </xf>
    <xf numFmtId="0" fontId="6" fillId="0" borderId="0" xfId="0" applyFont="1" applyFill="1" applyBorder="1" applyAlignment="1" applyProtection="1">
      <alignment vertical="center" wrapText="1"/>
      <protection hidden="1"/>
    </xf>
    <xf numFmtId="4" fontId="6" fillId="0" borderId="0" xfId="0" applyNumberFormat="1" applyFont="1" applyFill="1" applyBorder="1" applyAlignment="1" applyProtection="1">
      <alignment vertical="center"/>
      <protection hidden="1"/>
    </xf>
    <xf numFmtId="4" fontId="7" fillId="0" borderId="0" xfId="0" applyNumberFormat="1" applyFont="1" applyFill="1" applyBorder="1" applyAlignment="1" applyProtection="1">
      <alignment vertical="center" wrapText="1"/>
      <protection hidden="1"/>
    </xf>
    <xf numFmtId="4" fontId="6" fillId="0" borderId="0" xfId="0" applyNumberFormat="1" applyFont="1" applyFill="1" applyBorder="1" applyAlignment="1" applyProtection="1">
      <alignment vertical="center" wrapText="1"/>
      <protection hidden="1"/>
    </xf>
    <xf numFmtId="4" fontId="6" fillId="0" borderId="0" xfId="0" applyNumberFormat="1" applyFont="1" applyFill="1" applyBorder="1" applyAlignment="1" applyProtection="1">
      <alignment horizontal="center"/>
      <protection hidden="1"/>
    </xf>
    <xf numFmtId="4" fontId="7" fillId="0" borderId="0" xfId="0" applyNumberFormat="1" applyFont="1" applyFill="1" applyBorder="1" applyAlignment="1" applyProtection="1">
      <alignment horizontal="center" vertical="top" wrapText="1"/>
      <protection hidden="1"/>
    </xf>
    <xf numFmtId="4" fontId="6" fillId="0" borderId="0" xfId="0" applyNumberFormat="1" applyFont="1" applyFill="1" applyBorder="1" applyAlignment="1" applyProtection="1">
      <alignment horizontal="center" wrapText="1"/>
      <protection hidden="1"/>
    </xf>
    <xf numFmtId="0" fontId="10" fillId="0" borderId="0" xfId="0" applyFont="1" applyFill="1" applyBorder="1" applyProtection="1">
      <protection hidden="1"/>
    </xf>
    <xf numFmtId="0" fontId="10" fillId="0" borderId="0" xfId="0" applyFont="1" applyProtection="1">
      <protection hidden="1"/>
    </xf>
    <xf numFmtId="0" fontId="6" fillId="0" borderId="0" xfId="0" applyFont="1" applyProtection="1">
      <protection hidden="1"/>
    </xf>
    <xf numFmtId="0" fontId="0" fillId="2" borderId="0" xfId="0" applyFill="1" applyProtection="1">
      <protection hidden="1"/>
    </xf>
    <xf numFmtId="0" fontId="1" fillId="2" borderId="0" xfId="0" applyFont="1" applyFill="1" applyBorder="1" applyAlignment="1" applyProtection="1">
      <alignment vertical="center"/>
      <protection hidden="1"/>
    </xf>
    <xf numFmtId="4" fontId="6" fillId="2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Fill="1" applyProtection="1">
      <protection hidden="1"/>
    </xf>
    <xf numFmtId="0" fontId="6" fillId="0" borderId="0" xfId="0" applyFont="1" applyFill="1" applyProtection="1">
      <protection hidden="1"/>
    </xf>
    <xf numFmtId="0" fontId="0" fillId="2" borderId="0" xfId="0" applyFill="1" applyBorder="1" applyProtection="1">
      <protection hidden="1"/>
    </xf>
    <xf numFmtId="0" fontId="1" fillId="2" borderId="0" xfId="0" applyFont="1" applyFill="1" applyBorder="1" applyProtection="1">
      <protection hidden="1"/>
    </xf>
    <xf numFmtId="0" fontId="9" fillId="2" borderId="0" xfId="0" applyFont="1" applyFill="1" applyBorder="1" applyProtection="1">
      <protection hidden="1"/>
    </xf>
    <xf numFmtId="0" fontId="17" fillId="2" borderId="0" xfId="0" applyFont="1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protection hidden="1"/>
    </xf>
    <xf numFmtId="0" fontId="6" fillId="2" borderId="0" xfId="0" applyFont="1" applyFill="1" applyBorder="1" applyAlignment="1" applyProtection="1">
      <protection hidden="1"/>
    </xf>
    <xf numFmtId="0" fontId="6" fillId="2" borderId="0" xfId="0" applyFont="1" applyFill="1" applyBorder="1" applyAlignment="1" applyProtection="1">
      <alignment horizontal="right"/>
      <protection hidden="1"/>
    </xf>
    <xf numFmtId="3" fontId="18" fillId="0" borderId="0" xfId="0" applyNumberFormat="1" applyFont="1" applyFill="1" applyBorder="1" applyAlignment="1" applyProtection="1">
      <alignment horizontal="center"/>
      <protection hidden="1"/>
    </xf>
    <xf numFmtId="3" fontId="6" fillId="0" borderId="0" xfId="0" applyNumberFormat="1" applyFont="1" applyFill="1" applyBorder="1" applyAlignment="1" applyProtection="1">
      <protection hidden="1"/>
    </xf>
    <xf numFmtId="0" fontId="6" fillId="2" borderId="0" xfId="0" applyFont="1" applyFill="1" applyProtection="1">
      <protection hidden="1"/>
    </xf>
    <xf numFmtId="4" fontId="6" fillId="4" borderId="0" xfId="0" applyNumberFormat="1" applyFont="1" applyFill="1" applyBorder="1" applyAlignment="1" applyProtection="1">
      <alignment horizontal="left"/>
      <protection hidden="1"/>
    </xf>
    <xf numFmtId="4" fontId="6" fillId="4" borderId="0" xfId="0" applyNumberFormat="1" applyFont="1" applyFill="1" applyBorder="1" applyAlignment="1" applyProtection="1">
      <alignment horizontal="right"/>
      <protection hidden="1"/>
    </xf>
    <xf numFmtId="0" fontId="1" fillId="4" borderId="0" xfId="0" applyFont="1" applyFill="1" applyBorder="1" applyProtection="1">
      <protection hidden="1"/>
    </xf>
    <xf numFmtId="4" fontId="6" fillId="4" borderId="0" xfId="0" applyNumberFormat="1" applyFont="1" applyFill="1" applyBorder="1" applyAlignment="1" applyProtection="1">
      <alignment horizontal="center"/>
      <protection hidden="1"/>
    </xf>
    <xf numFmtId="0" fontId="0" fillId="4" borderId="0" xfId="0" applyFill="1" applyBorder="1" applyProtection="1">
      <protection hidden="1"/>
    </xf>
    <xf numFmtId="0" fontId="0" fillId="0" borderId="0" xfId="0" applyBorder="1" applyProtection="1">
      <protection hidden="1"/>
    </xf>
    <xf numFmtId="0" fontId="6" fillId="0" borderId="0" xfId="0" applyFont="1" applyFill="1" applyBorder="1" applyProtection="1">
      <protection hidden="1"/>
    </xf>
    <xf numFmtId="3" fontId="6" fillId="4" borderId="0" xfId="0" applyNumberFormat="1" applyFont="1" applyFill="1" applyBorder="1" applyAlignment="1" applyProtection="1">
      <alignment horizontal="center"/>
      <protection hidden="1"/>
    </xf>
    <xf numFmtId="1" fontId="0" fillId="4" borderId="0" xfId="0" applyNumberFormat="1" applyFill="1" applyAlignment="1" applyProtection="1">
      <alignment horizontal="center"/>
      <protection hidden="1"/>
    </xf>
    <xf numFmtId="1" fontId="6" fillId="4" borderId="0" xfId="0" applyNumberFormat="1" applyFon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164" fontId="0" fillId="2" borderId="0" xfId="0" applyNumberFormat="1" applyFill="1" applyBorder="1" applyAlignment="1" applyProtection="1">
      <alignment horizontal="center"/>
      <protection hidden="1"/>
    </xf>
    <xf numFmtId="0" fontId="4" fillId="2" borderId="0" xfId="0" applyFont="1" applyFill="1" applyProtection="1">
      <protection hidden="1"/>
    </xf>
    <xf numFmtId="164" fontId="2" fillId="2" borderId="0" xfId="0" applyNumberFormat="1" applyFont="1" applyFill="1" applyBorder="1" applyAlignment="1" applyProtection="1">
      <alignment horizontal="center" vertical="center"/>
      <protection hidden="1"/>
    </xf>
    <xf numFmtId="164" fontId="2" fillId="2" borderId="0" xfId="0" applyNumberFormat="1" applyFont="1" applyFill="1" applyBorder="1" applyAlignment="1" applyProtection="1">
      <alignment horizontal="center"/>
      <protection hidden="1"/>
    </xf>
    <xf numFmtId="0" fontId="19" fillId="2" borderId="0" xfId="0" applyFont="1" applyFill="1" applyAlignment="1" applyProtection="1">
      <alignment vertical="center"/>
      <protection hidden="1"/>
    </xf>
    <xf numFmtId="166" fontId="2" fillId="2" borderId="0" xfId="0" applyNumberFormat="1" applyFont="1" applyFill="1" applyBorder="1" applyAlignment="1" applyProtection="1">
      <alignment horizontal="right" vertical="center"/>
      <protection hidden="1"/>
    </xf>
    <xf numFmtId="0" fontId="3" fillId="2" borderId="0" xfId="0" applyFont="1" applyFill="1" applyAlignment="1" applyProtection="1">
      <protection hidden="1"/>
    </xf>
    <xf numFmtId="0" fontId="6" fillId="4" borderId="0" xfId="0" applyFont="1" applyFill="1" applyProtection="1">
      <protection hidden="1"/>
    </xf>
    <xf numFmtId="0" fontId="5" fillId="5" borderId="1" xfId="0" applyFont="1" applyFill="1" applyBorder="1" applyAlignment="1" applyProtection="1">
      <alignment horizontal="center" vertical="center"/>
      <protection hidden="1"/>
    </xf>
    <xf numFmtId="1" fontId="6" fillId="5" borderId="0" xfId="0" applyNumberFormat="1" applyFont="1" applyFill="1" applyBorder="1" applyProtection="1">
      <protection hidden="1"/>
    </xf>
    <xf numFmtId="0" fontId="0" fillId="3" borderId="0" xfId="0" applyFill="1" applyProtection="1">
      <protection hidden="1"/>
    </xf>
    <xf numFmtId="4" fontId="6" fillId="5" borderId="0" xfId="0" applyNumberFormat="1" applyFont="1" applyFill="1" applyBorder="1" applyAlignment="1" applyProtection="1">
      <alignment horizontal="center"/>
      <protection hidden="1"/>
    </xf>
    <xf numFmtId="14" fontId="6" fillId="5" borderId="0" xfId="0" applyNumberFormat="1" applyFont="1" applyFill="1" applyBorder="1" applyAlignment="1" applyProtection="1">
      <alignment horizontal="center"/>
      <protection hidden="1"/>
    </xf>
    <xf numFmtId="14" fontId="6" fillId="5" borderId="0" xfId="0" applyNumberFormat="1" applyFont="1" applyFill="1" applyBorder="1" applyAlignment="1" applyProtection="1">
      <alignment vertical="center"/>
      <protection hidden="1"/>
    </xf>
    <xf numFmtId="14" fontId="7" fillId="5" borderId="0" xfId="0" applyNumberFormat="1" applyFont="1" applyFill="1" applyBorder="1" applyAlignment="1" applyProtection="1">
      <alignment horizontal="center" vertical="top" wrapText="1"/>
      <protection hidden="1"/>
    </xf>
    <xf numFmtId="14" fontId="7" fillId="5" borderId="0" xfId="0" applyNumberFormat="1" applyFont="1" applyFill="1" applyBorder="1" applyAlignment="1" applyProtection="1">
      <alignment vertical="center" wrapText="1"/>
      <protection hidden="1"/>
    </xf>
    <xf numFmtId="14" fontId="6" fillId="5" borderId="0" xfId="0" applyNumberFormat="1" applyFont="1" applyFill="1" applyBorder="1" applyAlignment="1" applyProtection="1">
      <alignment vertical="center" wrapText="1"/>
      <protection hidden="1"/>
    </xf>
    <xf numFmtId="14" fontId="6" fillId="5" borderId="0" xfId="0" applyNumberFormat="1" applyFont="1" applyFill="1" applyBorder="1" applyAlignment="1" applyProtection="1">
      <alignment horizontal="center" wrapText="1"/>
      <protection hidden="1"/>
    </xf>
    <xf numFmtId="167" fontId="6" fillId="6" borderId="0" xfId="0" applyNumberFormat="1" applyFont="1" applyFill="1" applyBorder="1" applyAlignment="1" applyProtection="1">
      <alignment horizontal="right"/>
      <protection hidden="1"/>
    </xf>
    <xf numFmtId="167" fontId="0" fillId="6" borderId="0" xfId="0" applyNumberFormat="1" applyFill="1" applyAlignment="1" applyProtection="1">
      <alignment horizontal="right"/>
      <protection hidden="1"/>
    </xf>
    <xf numFmtId="167" fontId="6" fillId="6" borderId="0" xfId="0" applyNumberFormat="1" applyFont="1" applyFill="1" applyBorder="1" applyAlignment="1" applyProtection="1">
      <alignment horizontal="right" vertical="center"/>
      <protection hidden="1"/>
    </xf>
    <xf numFmtId="4" fontId="6" fillId="5" borderId="0" xfId="0" applyNumberFormat="1" applyFont="1" applyFill="1" applyBorder="1" applyAlignment="1" applyProtection="1">
      <alignment horizontal="left"/>
      <protection hidden="1"/>
    </xf>
    <xf numFmtId="0" fontId="0" fillId="5" borderId="0" xfId="0" applyFill="1" applyAlignment="1" applyProtection="1">
      <alignment horizontal="left"/>
      <protection hidden="1"/>
    </xf>
    <xf numFmtId="4" fontId="6" fillId="0" borderId="0" xfId="0" applyNumberFormat="1" applyFont="1" applyFill="1" applyBorder="1" applyAlignment="1" applyProtection="1">
      <alignment horizontal="right"/>
      <protection hidden="1"/>
    </xf>
    <xf numFmtId="0" fontId="6" fillId="0" borderId="0" xfId="0" applyFont="1" applyFill="1" applyBorder="1" applyAlignment="1" applyProtection="1">
      <alignment vertical="center"/>
      <protection hidden="1"/>
    </xf>
    <xf numFmtId="0" fontId="0" fillId="0" borderId="0" xfId="0" applyAlignment="1" applyProtection="1">
      <protection hidden="1"/>
    </xf>
    <xf numFmtId="0" fontId="0" fillId="0" borderId="0" xfId="0" applyFill="1" applyBorder="1" applyAlignment="1" applyProtection="1">
      <protection hidden="1"/>
    </xf>
    <xf numFmtId="165" fontId="0" fillId="6" borderId="0" xfId="0" applyNumberFormat="1" applyFill="1" applyBorder="1" applyAlignment="1" applyProtection="1">
      <protection hidden="1"/>
    </xf>
    <xf numFmtId="167" fontId="7" fillId="6" borderId="0" xfId="0" applyNumberFormat="1" applyFont="1" applyFill="1" applyBorder="1" applyAlignment="1" applyProtection="1">
      <alignment horizontal="right" vertical="top"/>
      <protection hidden="1"/>
    </xf>
    <xf numFmtId="167" fontId="7" fillId="6" borderId="0" xfId="0" applyNumberFormat="1" applyFont="1" applyFill="1" applyBorder="1" applyAlignment="1" applyProtection="1">
      <alignment horizontal="right" vertical="center"/>
      <protection hidden="1"/>
    </xf>
    <xf numFmtId="0" fontId="6" fillId="0" borderId="0" xfId="0" applyFont="1" applyAlignment="1" applyProtection="1">
      <protection hidden="1"/>
    </xf>
    <xf numFmtId="1" fontId="12" fillId="4" borderId="0" xfId="0" applyNumberFormat="1" applyFont="1" applyFill="1" applyAlignment="1" applyProtection="1">
      <alignment horizontal="center"/>
      <protection hidden="1"/>
    </xf>
    <xf numFmtId="4" fontId="0" fillId="2" borderId="0" xfId="0" applyNumberFormat="1" applyFill="1" applyBorder="1" applyAlignment="1" applyProtection="1">
      <protection hidden="1"/>
    </xf>
    <xf numFmtId="1" fontId="12" fillId="0" borderId="0" xfId="0" applyNumberFormat="1" applyFont="1" applyAlignment="1" applyProtection="1">
      <alignment horizontal="center"/>
      <protection hidden="1"/>
    </xf>
    <xf numFmtId="3" fontId="6" fillId="4" borderId="0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Alignment="1" applyProtection="1">
      <alignment vertical="center"/>
      <protection hidden="1"/>
    </xf>
    <xf numFmtId="1" fontId="1" fillId="0" borderId="0" xfId="0" applyNumberFormat="1" applyFont="1" applyFill="1" applyBorder="1" applyProtection="1">
      <protection hidden="1"/>
    </xf>
    <xf numFmtId="0" fontId="5" fillId="0" borderId="0" xfId="0" applyFont="1" applyProtection="1">
      <protection hidden="1"/>
    </xf>
    <xf numFmtId="3" fontId="0" fillId="4" borderId="0" xfId="0" applyNumberFormat="1" applyFill="1" applyAlignment="1" applyProtection="1">
      <alignment horizontal="center"/>
      <protection hidden="1"/>
    </xf>
    <xf numFmtId="3" fontId="0" fillId="4" borderId="0" xfId="0" applyNumberFormat="1" applyFill="1" applyBorder="1" applyAlignment="1" applyProtection="1">
      <alignment horizontal="center"/>
      <protection hidden="1"/>
    </xf>
    <xf numFmtId="167" fontId="26" fillId="6" borderId="0" xfId="0" applyNumberFormat="1" applyFont="1" applyFill="1" applyBorder="1" applyAlignment="1" applyProtection="1">
      <alignment horizontal="right"/>
      <protection hidden="1"/>
    </xf>
    <xf numFmtId="165" fontId="6" fillId="6" borderId="0" xfId="0" applyNumberFormat="1" applyFont="1" applyFill="1" applyBorder="1" applyAlignment="1" applyProtection="1">
      <alignment horizontal="right"/>
      <protection hidden="1"/>
    </xf>
    <xf numFmtId="0" fontId="0" fillId="2" borderId="0" xfId="0" applyFill="1" applyAlignment="1" applyProtection="1">
      <alignment vertical="center"/>
      <protection hidden="1"/>
    </xf>
    <xf numFmtId="0" fontId="29" fillId="9" borderId="0" xfId="0" applyFont="1" applyFill="1" applyAlignment="1" applyProtection="1">
      <alignment vertical="center"/>
      <protection hidden="1"/>
    </xf>
    <xf numFmtId="0" fontId="0" fillId="0" borderId="9" xfId="0" applyBorder="1" applyAlignment="1" applyProtection="1">
      <alignment vertical="center"/>
      <protection hidden="1"/>
    </xf>
    <xf numFmtId="3" fontId="0" fillId="0" borderId="10" xfId="0" applyNumberFormat="1" applyBorder="1" applyAlignment="1" applyProtection="1">
      <alignment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4" fontId="0" fillId="0" borderId="12" xfId="0" applyNumberFormat="1" applyBorder="1" applyAlignment="1" applyProtection="1">
      <alignment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horizontal="right"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/>
      <protection hidden="1"/>
    </xf>
    <xf numFmtId="0" fontId="27" fillId="2" borderId="0" xfId="0" applyFont="1" applyFill="1" applyBorder="1" applyAlignment="1" applyProtection="1">
      <alignment vertical="center"/>
      <protection hidden="1"/>
    </xf>
    <xf numFmtId="0" fontId="33" fillId="2" borderId="0" xfId="0" applyFont="1" applyFill="1" applyAlignment="1" applyProtection="1">
      <alignment vertical="center"/>
      <protection hidden="1"/>
    </xf>
    <xf numFmtId="0" fontId="34" fillId="2" borderId="0" xfId="0" applyFont="1" applyFill="1" applyProtection="1">
      <protection hidden="1"/>
    </xf>
    <xf numFmtId="0" fontId="33" fillId="2" borderId="0" xfId="0" applyFont="1" applyFill="1" applyProtection="1">
      <protection hidden="1"/>
    </xf>
    <xf numFmtId="0" fontId="28" fillId="2" borderId="0" xfId="0" applyFont="1" applyFill="1" applyBorder="1" applyAlignment="1" applyProtection="1">
      <protection hidden="1"/>
    </xf>
    <xf numFmtId="0" fontId="28" fillId="2" borderId="0" xfId="0" applyFont="1" applyFill="1" applyProtection="1">
      <protection hidden="1"/>
    </xf>
    <xf numFmtId="0" fontId="28" fillId="0" borderId="0" xfId="0" applyFont="1" applyFill="1" applyAlignment="1" applyProtection="1">
      <alignment vertical="center"/>
      <protection hidden="1"/>
    </xf>
    <xf numFmtId="0" fontId="18" fillId="0" borderId="0" xfId="0" applyFont="1" applyFill="1" applyBorder="1" applyAlignment="1" applyProtection="1">
      <alignment vertical="center"/>
      <protection hidden="1"/>
    </xf>
    <xf numFmtId="0" fontId="28" fillId="2" borderId="0" xfId="0" applyFont="1" applyFill="1" applyBorder="1" applyAlignment="1" applyProtection="1">
      <alignment horizontal="right" vertical="center"/>
      <protection hidden="1"/>
    </xf>
    <xf numFmtId="0" fontId="25" fillId="2" borderId="0" xfId="4" applyFill="1" applyBorder="1" applyAlignment="1" applyProtection="1">
      <protection hidden="1"/>
    </xf>
    <xf numFmtId="0" fontId="24" fillId="7" borderId="0" xfId="3" applyProtection="1">
      <protection hidden="1"/>
    </xf>
    <xf numFmtId="2" fontId="24" fillId="7" borderId="0" xfId="3" applyNumberFormat="1" applyProtection="1">
      <protection hidden="1"/>
    </xf>
    <xf numFmtId="44" fontId="28" fillId="2" borderId="0" xfId="2" applyFont="1" applyFill="1" applyBorder="1" applyAlignment="1" applyProtection="1">
      <protection hidden="1"/>
    </xf>
    <xf numFmtId="165" fontId="24" fillId="7" borderId="0" xfId="3" applyNumberFormat="1" applyProtection="1">
      <protection hidden="1"/>
    </xf>
    <xf numFmtId="0" fontId="6" fillId="2" borderId="0" xfId="0" applyFont="1" applyFill="1" applyBorder="1" applyProtection="1">
      <protection hidden="1"/>
    </xf>
    <xf numFmtId="44" fontId="24" fillId="7" borderId="0" xfId="2" applyFont="1" applyFill="1" applyProtection="1">
      <protection hidden="1"/>
    </xf>
    <xf numFmtId="0" fontId="35" fillId="0" borderId="0" xfId="0" applyFont="1" applyProtection="1">
      <protection hidden="1"/>
    </xf>
    <xf numFmtId="44" fontId="24" fillId="7" borderId="0" xfId="3" applyNumberFormat="1" applyProtection="1">
      <protection hidden="1"/>
    </xf>
    <xf numFmtId="1" fontId="24" fillId="7" borderId="0" xfId="3" applyNumberFormat="1" applyProtection="1">
      <protection hidden="1"/>
    </xf>
    <xf numFmtId="44" fontId="0" fillId="0" borderId="0" xfId="2" applyFont="1" applyProtection="1">
      <protection hidden="1"/>
    </xf>
    <xf numFmtId="0" fontId="38" fillId="2" borderId="0" xfId="5" applyFill="1" applyProtection="1">
      <protection hidden="1"/>
    </xf>
    <xf numFmtId="0" fontId="14" fillId="10" borderId="0" xfId="0" applyFont="1" applyFill="1" applyBorder="1" applyAlignment="1" applyProtection="1">
      <alignment horizontal="left"/>
      <protection hidden="1"/>
    </xf>
    <xf numFmtId="4" fontId="1" fillId="2" borderId="6" xfId="0" applyNumberFormat="1" applyFont="1" applyFill="1" applyBorder="1" applyAlignment="1" applyProtection="1">
      <alignment horizontal="right" vertical="center"/>
      <protection locked="0"/>
    </xf>
    <xf numFmtId="4" fontId="1" fillId="2" borderId="7" xfId="0" applyNumberFormat="1" applyFont="1" applyFill="1" applyBorder="1" applyAlignment="1" applyProtection="1">
      <alignment horizontal="right" vertical="center"/>
      <protection locked="0"/>
    </xf>
    <xf numFmtId="4" fontId="1" fillId="2" borderId="8" xfId="0" applyNumberFormat="1" applyFont="1" applyFill="1" applyBorder="1" applyAlignment="1" applyProtection="1">
      <alignment horizontal="right" vertical="center"/>
      <protection locked="0"/>
    </xf>
    <xf numFmtId="3" fontId="0" fillId="2" borderId="6" xfId="0" applyNumberFormat="1" applyFill="1" applyBorder="1" applyAlignment="1" applyProtection="1">
      <alignment horizontal="right" vertical="center"/>
      <protection locked="0"/>
    </xf>
    <xf numFmtId="3" fontId="0" fillId="2" borderId="7" xfId="0" applyNumberFormat="1" applyFill="1" applyBorder="1" applyAlignment="1" applyProtection="1">
      <alignment horizontal="right" vertical="center"/>
      <protection locked="0"/>
    </xf>
    <xf numFmtId="3" fontId="0" fillId="2" borderId="8" xfId="0" applyNumberFormat="1" applyFill="1" applyBorder="1" applyAlignment="1" applyProtection="1">
      <alignment horizontal="right" vertical="center"/>
      <protection locked="0"/>
    </xf>
    <xf numFmtId="4" fontId="0" fillId="2" borderId="3" xfId="0" applyNumberFormat="1" applyFill="1" applyBorder="1" applyAlignment="1" applyProtection="1">
      <alignment horizontal="right"/>
      <protection locked="0"/>
    </xf>
    <xf numFmtId="4" fontId="0" fillId="2" borderId="4" xfId="0" applyNumberFormat="1" applyFill="1" applyBorder="1" applyAlignment="1" applyProtection="1">
      <alignment horizontal="right"/>
      <protection locked="0"/>
    </xf>
    <xf numFmtId="4" fontId="0" fillId="2" borderId="5" xfId="0" applyNumberFormat="1" applyFill="1" applyBorder="1" applyAlignment="1" applyProtection="1">
      <alignment horizontal="right"/>
      <protection locked="0"/>
    </xf>
    <xf numFmtId="4" fontId="0" fillId="2" borderId="3" xfId="0" applyNumberFormat="1" applyFill="1" applyBorder="1" applyAlignment="1" applyProtection="1">
      <alignment horizontal="right" vertical="center"/>
      <protection locked="0"/>
    </xf>
    <xf numFmtId="4" fontId="0" fillId="2" borderId="4" xfId="0" applyNumberFormat="1" applyFill="1" applyBorder="1" applyAlignment="1" applyProtection="1">
      <alignment horizontal="right" vertical="center"/>
      <protection locked="0"/>
    </xf>
    <xf numFmtId="4" fontId="0" fillId="2" borderId="5" xfId="0" applyNumberFormat="1" applyFill="1" applyBorder="1" applyAlignment="1" applyProtection="1">
      <alignment horizontal="right" vertical="center"/>
      <protection locked="0"/>
    </xf>
    <xf numFmtId="0" fontId="5" fillId="2" borderId="0" xfId="0" applyFon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4" fontId="0" fillId="2" borderId="6" xfId="0" applyNumberFormat="1" applyFill="1" applyBorder="1" applyAlignment="1" applyProtection="1">
      <alignment horizontal="right" vertical="center"/>
      <protection locked="0"/>
    </xf>
    <xf numFmtId="4" fontId="0" fillId="2" borderId="7" xfId="0" applyNumberFormat="1" applyFill="1" applyBorder="1" applyAlignment="1" applyProtection="1">
      <alignment horizontal="right" vertical="center"/>
      <protection locked="0"/>
    </xf>
    <xf numFmtId="4" fontId="0" fillId="2" borderId="8" xfId="0" applyNumberFormat="1" applyFill="1" applyBorder="1" applyAlignment="1" applyProtection="1">
      <alignment horizontal="right" vertical="center"/>
      <protection locked="0"/>
    </xf>
    <xf numFmtId="4" fontId="1" fillId="2" borderId="6" xfId="0" applyNumberFormat="1" applyFont="1" applyFill="1" applyBorder="1" applyAlignment="1" applyProtection="1">
      <alignment horizontal="right"/>
      <protection locked="0"/>
    </xf>
    <xf numFmtId="4" fontId="1" fillId="2" borderId="7" xfId="0" applyNumberFormat="1" applyFont="1" applyFill="1" applyBorder="1" applyAlignment="1" applyProtection="1">
      <alignment horizontal="right"/>
      <protection locked="0"/>
    </xf>
    <xf numFmtId="4" fontId="1" fillId="2" borderId="8" xfId="0" applyNumberFormat="1" applyFont="1" applyFill="1" applyBorder="1" applyAlignment="1" applyProtection="1">
      <alignment horizontal="right"/>
      <protection locked="0"/>
    </xf>
    <xf numFmtId="0" fontId="14" fillId="10" borderId="0" xfId="0" applyFont="1" applyFill="1" applyBorder="1" applyAlignment="1" applyProtection="1">
      <alignment horizontal="left" vertical="center"/>
      <protection hidden="1"/>
    </xf>
    <xf numFmtId="168" fontId="6" fillId="2" borderId="6" xfId="0" applyNumberFormat="1" applyFont="1" applyFill="1" applyBorder="1" applyAlignment="1" applyProtection="1">
      <alignment horizontal="right"/>
      <protection locked="0"/>
    </xf>
    <xf numFmtId="168" fontId="6" fillId="2" borderId="7" xfId="0" applyNumberFormat="1" applyFont="1" applyFill="1" applyBorder="1" applyAlignment="1" applyProtection="1">
      <alignment horizontal="right"/>
      <protection locked="0"/>
    </xf>
    <xf numFmtId="168" fontId="6" fillId="2" borderId="8" xfId="0" applyNumberFormat="1" applyFont="1" applyFill="1" applyBorder="1" applyAlignment="1" applyProtection="1">
      <alignment horizontal="right"/>
      <protection locked="0"/>
    </xf>
    <xf numFmtId="0" fontId="6" fillId="2" borderId="6" xfId="0" applyFont="1" applyFill="1" applyBorder="1" applyAlignment="1" applyProtection="1">
      <alignment horizontal="left" vertical="center"/>
      <protection locked="0"/>
    </xf>
    <xf numFmtId="0" fontId="6" fillId="2" borderId="7" xfId="0" applyFont="1" applyFill="1" applyBorder="1" applyAlignment="1" applyProtection="1">
      <alignment horizontal="left" vertical="center"/>
      <protection locked="0"/>
    </xf>
    <xf numFmtId="0" fontId="6" fillId="2" borderId="8" xfId="0" applyFont="1" applyFill="1" applyBorder="1" applyAlignment="1" applyProtection="1">
      <alignment horizontal="left" vertical="center"/>
      <protection locked="0"/>
    </xf>
    <xf numFmtId="0" fontId="0" fillId="2" borderId="6" xfId="0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6" fillId="2" borderId="5" xfId="0" applyFont="1" applyFill="1" applyBorder="1" applyAlignment="1" applyProtection="1">
      <alignment horizontal="left" vertical="center"/>
      <protection locked="0"/>
    </xf>
    <xf numFmtId="166" fontId="0" fillId="2" borderId="3" xfId="0" applyNumberFormat="1" applyFill="1" applyBorder="1" applyAlignment="1" applyProtection="1">
      <alignment horizontal="right"/>
      <protection hidden="1"/>
    </xf>
    <xf numFmtId="166" fontId="0" fillId="2" borderId="4" xfId="0" applyNumberFormat="1" applyFill="1" applyBorder="1" applyAlignment="1" applyProtection="1">
      <alignment horizontal="right"/>
      <protection hidden="1"/>
    </xf>
    <xf numFmtId="166" fontId="0" fillId="2" borderId="5" xfId="0" applyNumberFormat="1" applyFill="1" applyBorder="1" applyAlignment="1" applyProtection="1">
      <alignment horizontal="right"/>
      <protection hidden="1"/>
    </xf>
    <xf numFmtId="166" fontId="5" fillId="2" borderId="3" xfId="0" applyNumberFormat="1" applyFont="1" applyFill="1" applyBorder="1" applyAlignment="1" applyProtection="1">
      <alignment horizontal="right"/>
      <protection hidden="1"/>
    </xf>
    <xf numFmtId="166" fontId="5" fillId="2" borderId="4" xfId="0" applyNumberFormat="1" applyFont="1" applyFill="1" applyBorder="1" applyAlignment="1" applyProtection="1">
      <alignment horizontal="right"/>
      <protection hidden="1"/>
    </xf>
    <xf numFmtId="166" fontId="5" fillId="2" borderId="5" xfId="0" applyNumberFormat="1" applyFont="1" applyFill="1" applyBorder="1" applyAlignment="1" applyProtection="1">
      <alignment horizontal="right"/>
      <protection hidden="1"/>
    </xf>
    <xf numFmtId="1" fontId="0" fillId="2" borderId="6" xfId="0" applyNumberFormat="1" applyFill="1" applyBorder="1" applyAlignment="1" applyProtection="1">
      <alignment horizontal="right" vertical="center"/>
      <protection locked="0"/>
    </xf>
    <xf numFmtId="1" fontId="0" fillId="2" borderId="7" xfId="0" applyNumberFormat="1" applyFill="1" applyBorder="1" applyAlignment="1" applyProtection="1">
      <alignment horizontal="right" vertical="center"/>
      <protection locked="0"/>
    </xf>
    <xf numFmtId="1" fontId="0" fillId="2" borderId="8" xfId="0" applyNumberFormat="1" applyFill="1" applyBorder="1" applyAlignment="1" applyProtection="1">
      <alignment horizontal="right" vertical="center"/>
      <protection locked="0"/>
    </xf>
    <xf numFmtId="0" fontId="6" fillId="4" borderId="0" xfId="0" applyFont="1" applyFill="1" applyBorder="1" applyAlignment="1" applyProtection="1">
      <alignment horizontal="center"/>
      <protection hidden="1"/>
    </xf>
    <xf numFmtId="166" fontId="2" fillId="2" borderId="6" xfId="0" applyNumberFormat="1" applyFont="1" applyFill="1" applyBorder="1" applyAlignment="1" applyProtection="1">
      <alignment horizontal="right" vertical="center"/>
      <protection hidden="1"/>
    </xf>
    <xf numFmtId="166" fontId="2" fillId="2" borderId="7" xfId="0" applyNumberFormat="1" applyFont="1" applyFill="1" applyBorder="1" applyAlignment="1" applyProtection="1">
      <alignment horizontal="right" vertical="center"/>
      <protection hidden="1"/>
    </xf>
    <xf numFmtId="166" fontId="2" fillId="2" borderId="8" xfId="0" applyNumberFormat="1" applyFont="1" applyFill="1" applyBorder="1" applyAlignment="1" applyProtection="1">
      <alignment horizontal="right" vertical="center"/>
      <protection hidden="1"/>
    </xf>
    <xf numFmtId="0" fontId="0" fillId="2" borderId="3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5" xfId="0" applyFill="1" applyBorder="1" applyAlignment="1" applyProtection="1">
      <alignment horizontal="right"/>
      <protection locked="0"/>
    </xf>
    <xf numFmtId="14" fontId="0" fillId="2" borderId="6" xfId="0" applyNumberFormat="1" applyFill="1" applyBorder="1" applyAlignment="1" applyProtection="1">
      <alignment horizontal="right"/>
      <protection locked="0"/>
    </xf>
    <xf numFmtId="0" fontId="0" fillId="2" borderId="7" xfId="0" applyFill="1" applyBorder="1" applyAlignment="1" applyProtection="1">
      <alignment horizontal="right"/>
      <protection locked="0"/>
    </xf>
    <xf numFmtId="0" fontId="0" fillId="2" borderId="8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166" fontId="2" fillId="2" borderId="3" xfId="0" applyNumberFormat="1" applyFont="1" applyFill="1" applyBorder="1" applyAlignment="1" applyProtection="1">
      <alignment horizontal="right" vertical="center"/>
      <protection hidden="1"/>
    </xf>
    <xf numFmtId="166" fontId="2" fillId="2" borderId="4" xfId="0" applyNumberFormat="1" applyFont="1" applyFill="1" applyBorder="1" applyAlignment="1" applyProtection="1">
      <alignment horizontal="right" vertical="center"/>
      <protection hidden="1"/>
    </xf>
    <xf numFmtId="166" fontId="2" fillId="2" borderId="5" xfId="0" applyNumberFormat="1" applyFont="1" applyFill="1" applyBorder="1" applyAlignment="1" applyProtection="1">
      <alignment horizontal="right" vertical="center"/>
      <protection hidden="1"/>
    </xf>
    <xf numFmtId="0" fontId="0" fillId="2" borderId="7" xfId="0" applyFill="1" applyBorder="1" applyAlignment="1" applyProtection="1">
      <alignment horizontal="center"/>
      <protection locked="0"/>
    </xf>
    <xf numFmtId="0" fontId="28" fillId="2" borderId="0" xfId="0" applyFont="1" applyFill="1" applyBorder="1" applyAlignment="1" applyProtection="1">
      <alignment horizontal="left" vertical="center"/>
      <protection hidden="1"/>
    </xf>
    <xf numFmtId="44" fontId="28" fillId="2" borderId="3" xfId="2" applyFont="1" applyFill="1" applyBorder="1" applyAlignment="1" applyProtection="1">
      <alignment horizontal="right" vertical="center"/>
      <protection hidden="1"/>
    </xf>
    <xf numFmtId="44" fontId="28" fillId="2" borderId="4" xfId="2" applyFont="1" applyFill="1" applyBorder="1" applyAlignment="1" applyProtection="1">
      <alignment horizontal="right" vertical="center"/>
      <protection hidden="1"/>
    </xf>
    <xf numFmtId="44" fontId="28" fillId="2" borderId="5" xfId="2" applyFont="1" applyFill="1" applyBorder="1" applyAlignment="1" applyProtection="1">
      <alignment horizontal="right" vertical="center"/>
      <protection hidden="1"/>
    </xf>
    <xf numFmtId="0" fontId="1" fillId="2" borderId="3" xfId="1" applyFill="1" applyBorder="1" applyAlignment="1" applyProtection="1">
      <alignment horizontal="center"/>
      <protection locked="0"/>
    </xf>
    <xf numFmtId="0" fontId="1" fillId="2" borderId="4" xfId="1" applyFill="1" applyBorder="1" applyAlignment="1" applyProtection="1">
      <alignment horizontal="center"/>
      <protection locked="0"/>
    </xf>
    <xf numFmtId="0" fontId="1" fillId="2" borderId="5" xfId="1" applyFill="1" applyBorder="1" applyAlignment="1" applyProtection="1">
      <alignment horizontal="center"/>
      <protection locked="0"/>
    </xf>
    <xf numFmtId="0" fontId="6" fillId="2" borderId="6" xfId="0" applyFont="1" applyFill="1" applyBorder="1" applyAlignment="1" applyProtection="1">
      <alignment horizontal="center"/>
      <protection locked="0"/>
    </xf>
    <xf numFmtId="0" fontId="6" fillId="2" borderId="7" xfId="0" applyFont="1" applyFill="1" applyBorder="1" applyAlignment="1" applyProtection="1">
      <alignment horizontal="center"/>
      <protection locked="0"/>
    </xf>
    <xf numFmtId="0" fontId="6" fillId="2" borderId="8" xfId="0" applyFont="1" applyFill="1" applyBorder="1" applyAlignment="1" applyProtection="1">
      <alignment horizontal="center"/>
      <protection locked="0"/>
    </xf>
    <xf numFmtId="0" fontId="32" fillId="2" borderId="6" xfId="4" applyFont="1" applyFill="1" applyBorder="1" applyAlignment="1" applyProtection="1">
      <alignment horizontal="center"/>
      <protection locked="0"/>
    </xf>
    <xf numFmtId="0" fontId="32" fillId="2" borderId="7" xfId="4" applyFont="1" applyFill="1" applyBorder="1" applyAlignment="1" applyProtection="1">
      <alignment horizontal="center"/>
      <protection locked="0"/>
    </xf>
    <xf numFmtId="0" fontId="32" fillId="2" borderId="8" xfId="4" applyFont="1" applyFill="1" applyBorder="1" applyAlignment="1" applyProtection="1">
      <alignment horizontal="center"/>
      <protection locked="0"/>
    </xf>
    <xf numFmtId="0" fontId="6" fillId="2" borderId="3" xfId="0" applyFont="1" applyFill="1" applyBorder="1" applyAlignment="1" applyProtection="1">
      <alignment horizontal="right" vertical="center"/>
      <protection locked="0"/>
    </xf>
    <xf numFmtId="0" fontId="6" fillId="2" borderId="4" xfId="0" applyFont="1" applyFill="1" applyBorder="1" applyAlignment="1" applyProtection="1">
      <alignment horizontal="right" vertical="center"/>
      <protection locked="0"/>
    </xf>
    <xf numFmtId="0" fontId="6" fillId="2" borderId="5" xfId="0" applyFont="1" applyFill="1" applyBorder="1" applyAlignment="1" applyProtection="1">
      <alignment horizontal="right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1" fillId="2" borderId="3" xfId="1" applyFill="1" applyBorder="1" applyProtection="1">
      <protection locked="0"/>
    </xf>
    <xf numFmtId="0" fontId="1" fillId="2" borderId="4" xfId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6" fillId="2" borderId="0" xfId="0" applyFont="1" applyFill="1" applyBorder="1" applyAlignment="1" applyProtection="1">
      <alignment horizontal="left" vertical="center"/>
      <protection hidden="1"/>
    </xf>
    <xf numFmtId="0" fontId="14" fillId="10" borderId="0" xfId="0" applyFont="1" applyFill="1" applyAlignment="1" applyProtection="1">
      <alignment horizontal="left"/>
      <protection hidden="1"/>
    </xf>
    <xf numFmtId="44" fontId="28" fillId="2" borderId="3" xfId="2" applyFont="1" applyFill="1" applyBorder="1" applyAlignment="1" applyProtection="1">
      <alignment horizontal="center"/>
      <protection hidden="1"/>
    </xf>
    <xf numFmtId="44" fontId="28" fillId="2" borderId="4" xfId="2" applyFont="1" applyFill="1" applyBorder="1" applyAlignment="1" applyProtection="1">
      <alignment horizontal="center"/>
      <protection hidden="1"/>
    </xf>
    <xf numFmtId="44" fontId="28" fillId="2" borderId="5" xfId="2" applyFont="1" applyFill="1" applyBorder="1" applyAlignment="1" applyProtection="1">
      <alignment horizontal="center"/>
      <protection hidden="1"/>
    </xf>
    <xf numFmtId="0" fontId="7" fillId="2" borderId="0" xfId="0" applyFont="1" applyFill="1" applyBorder="1" applyAlignment="1" applyProtection="1">
      <alignment horizontal="left" vertical="center"/>
      <protection hidden="1"/>
    </xf>
    <xf numFmtId="0" fontId="7" fillId="2" borderId="0" xfId="0" applyFont="1" applyFill="1" applyAlignment="1" applyProtection="1">
      <alignment horizontal="left" vertical="center"/>
      <protection hidden="1"/>
    </xf>
    <xf numFmtId="0" fontId="13" fillId="0" borderId="15" xfId="0" applyFont="1" applyFill="1" applyBorder="1" applyAlignment="1" applyProtection="1">
      <alignment horizontal="center" vertical="center"/>
      <protection hidden="1"/>
    </xf>
    <xf numFmtId="0" fontId="13" fillId="0" borderId="15" xfId="0" applyFont="1" applyFill="1" applyBorder="1" applyAlignment="1" applyProtection="1">
      <alignment horizontal="center" vertical="center" wrapText="1"/>
      <protection hidden="1"/>
    </xf>
    <xf numFmtId="1" fontId="13" fillId="0" borderId="15" xfId="0" applyNumberFormat="1" applyFont="1" applyFill="1" applyBorder="1" applyAlignment="1" applyProtection="1">
      <alignment horizontal="center" wrapText="1"/>
      <protection hidden="1"/>
    </xf>
    <xf numFmtId="1" fontId="11" fillId="0" borderId="15" xfId="0" applyNumberFormat="1" applyFont="1" applyBorder="1" applyAlignment="1" applyProtection="1">
      <alignment horizontal="center"/>
      <protection hidden="1"/>
    </xf>
    <xf numFmtId="0" fontId="15" fillId="0" borderId="15" xfId="0" applyFont="1" applyBorder="1" applyProtection="1">
      <protection hidden="1"/>
    </xf>
    <xf numFmtId="0" fontId="15" fillId="0" borderId="15" xfId="0" applyFont="1" applyBorder="1" applyAlignment="1" applyProtection="1">
      <alignment wrapText="1"/>
      <protection hidden="1"/>
    </xf>
    <xf numFmtId="2" fontId="15" fillId="0" borderId="15" xfId="0" applyNumberFormat="1" applyFont="1" applyBorder="1" applyProtection="1">
      <protection hidden="1"/>
    </xf>
    <xf numFmtId="2" fontId="0" fillId="0" borderId="15" xfId="0" applyNumberFormat="1" applyBorder="1" applyProtection="1">
      <protection hidden="1"/>
    </xf>
    <xf numFmtId="2" fontId="15" fillId="0" borderId="15" xfId="0" applyNumberFormat="1" applyFont="1" applyBorder="1" applyAlignment="1" applyProtection="1">
      <alignment wrapText="1"/>
      <protection hidden="1"/>
    </xf>
    <xf numFmtId="0" fontId="15" fillId="0" borderId="15" xfId="0" applyFont="1" applyFill="1" applyBorder="1" applyProtection="1">
      <protection hidden="1"/>
    </xf>
    <xf numFmtId="0" fontId="15" fillId="0" borderId="15" xfId="0" applyFont="1" applyFill="1" applyBorder="1" applyAlignment="1" applyProtection="1">
      <alignment wrapText="1"/>
      <protection hidden="1"/>
    </xf>
    <xf numFmtId="2" fontId="15" fillId="0" borderId="15" xfId="0" applyNumberFormat="1" applyFont="1" applyFill="1" applyBorder="1" applyProtection="1">
      <protection hidden="1"/>
    </xf>
    <xf numFmtId="2" fontId="0" fillId="0" borderId="15" xfId="0" applyNumberFormat="1" applyFill="1" applyBorder="1" applyProtection="1">
      <protection hidden="1"/>
    </xf>
    <xf numFmtId="0" fontId="22" fillId="0" borderId="15" xfId="0" applyFont="1" applyBorder="1" applyAlignment="1">
      <alignment horizontal="right" vertical="center"/>
    </xf>
    <xf numFmtId="0" fontId="14" fillId="10" borderId="15" xfId="0" applyFont="1" applyFill="1" applyBorder="1" applyProtection="1">
      <protection hidden="1"/>
    </xf>
    <xf numFmtId="0" fontId="14" fillId="10" borderId="15" xfId="0" applyFont="1" applyFill="1" applyBorder="1" applyAlignment="1" applyProtection="1">
      <alignment wrapText="1"/>
      <protection hidden="1"/>
    </xf>
    <xf numFmtId="2" fontId="16" fillId="10" borderId="15" xfId="0" applyNumberFormat="1" applyFont="1" applyFill="1" applyBorder="1" applyProtection="1">
      <protection hidden="1"/>
    </xf>
    <xf numFmtId="2" fontId="0" fillId="10" borderId="15" xfId="0" applyNumberFormat="1" applyFill="1" applyBorder="1" applyProtection="1">
      <protection hidden="1"/>
    </xf>
    <xf numFmtId="2" fontId="15" fillId="10" borderId="15" xfId="0" applyNumberFormat="1" applyFont="1" applyFill="1" applyBorder="1" applyProtection="1">
      <protection hidden="1"/>
    </xf>
    <xf numFmtId="0" fontId="13" fillId="10" borderId="15" xfId="0" applyFont="1" applyFill="1" applyBorder="1" applyAlignment="1" applyProtection="1">
      <alignment horizontal="center" vertical="center"/>
      <protection hidden="1"/>
    </xf>
    <xf numFmtId="0" fontId="13" fillId="10" borderId="15" xfId="0" applyFont="1" applyFill="1" applyBorder="1" applyAlignment="1" applyProtection="1">
      <alignment horizontal="center" vertical="center" wrapText="1"/>
      <protection hidden="1"/>
    </xf>
    <xf numFmtId="1" fontId="13" fillId="10" borderId="15" xfId="0" applyNumberFormat="1" applyFont="1" applyFill="1" applyBorder="1" applyAlignment="1" applyProtection="1">
      <alignment horizontal="left" wrapText="1"/>
      <protection hidden="1"/>
    </xf>
    <xf numFmtId="1" fontId="13" fillId="10" borderId="15" xfId="0" applyNumberFormat="1" applyFont="1" applyFill="1" applyBorder="1" applyAlignment="1" applyProtection="1">
      <alignment wrapText="1"/>
      <protection hidden="1"/>
    </xf>
    <xf numFmtId="170" fontId="0" fillId="0" borderId="0" xfId="0" applyNumberFormat="1" applyProtection="1">
      <protection hidden="1"/>
    </xf>
    <xf numFmtId="0" fontId="39" fillId="0" borderId="0" xfId="0" applyFont="1"/>
    <xf numFmtId="0" fontId="39" fillId="4" borderId="0" xfId="0" applyFont="1" applyFill="1"/>
    <xf numFmtId="170" fontId="0" fillId="11" borderId="0" xfId="0" applyNumberFormat="1" applyFill="1" applyProtection="1">
      <protection hidden="1"/>
    </xf>
    <xf numFmtId="167" fontId="6" fillId="6" borderId="0" xfId="0" applyNumberFormat="1" applyFont="1" applyFill="1" applyAlignment="1" applyProtection="1">
      <alignment horizontal="right"/>
      <protection hidden="1"/>
    </xf>
    <xf numFmtId="168" fontId="0" fillId="2" borderId="6" xfId="0" applyNumberFormat="1" applyFill="1" applyBorder="1" applyAlignment="1" applyProtection="1">
      <alignment horizontal="right"/>
      <protection locked="0"/>
    </xf>
    <xf numFmtId="168" fontId="0" fillId="2" borderId="7" xfId="0" applyNumberFormat="1" applyFill="1" applyBorder="1" applyAlignment="1" applyProtection="1">
      <alignment horizontal="right"/>
      <protection locked="0"/>
    </xf>
    <xf numFmtId="168" fontId="0" fillId="2" borderId="8" xfId="0" applyNumberFormat="1" applyFill="1" applyBorder="1" applyAlignment="1" applyProtection="1">
      <alignment horizontal="right"/>
      <protection locked="0"/>
    </xf>
  </cellXfs>
  <cellStyles count="6">
    <cellStyle name="Dobrá" xfId="3" builtinId="26"/>
    <cellStyle name="Hypertextové prepojenie" xfId="5" builtinId="8"/>
    <cellStyle name="Mena" xfId="2" builtinId="4"/>
    <cellStyle name="Normal" xfId="1" xr:uid="{FD174CBB-FDE6-47E0-9819-1BC5DA9F7530}"/>
    <cellStyle name="Normálna" xfId="0" builtinId="0"/>
    <cellStyle name="Vstup" xfId="4" builtinId="20"/>
  </cellStyles>
  <dxfs count="3">
    <dxf>
      <fill>
        <patternFill>
          <bgColor rgb="FFDDEEC5"/>
        </patternFill>
      </fill>
    </dxf>
    <dxf>
      <fill>
        <patternFill>
          <bgColor rgb="FFDDEEC5"/>
        </patternFill>
      </fill>
    </dxf>
    <dxf>
      <fill>
        <patternFill>
          <bgColor rgb="FFDDEEC5"/>
        </patternFill>
      </fill>
    </dxf>
  </dxfs>
  <tableStyles count="0" defaultTableStyle="TableStyleMedium9" defaultPivotStyle="PivotStyleLight16"/>
  <colors>
    <mruColors>
      <color rgb="FF8EC63E"/>
      <color rgb="FFF5002F"/>
      <color rgb="FFDDEEC5"/>
      <color rgb="FFFFC5D0"/>
      <color rgb="FFCC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AP$15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8</xdr:row>
          <xdr:rowOff>152400</xdr:rowOff>
        </xdr:from>
        <xdr:to>
          <xdr:col>17</xdr:col>
          <xdr:colOff>9525</xdr:colOff>
          <xdr:row>9</xdr:row>
          <xdr:rowOff>209550</xdr:rowOff>
        </xdr:to>
        <xdr:sp macro="" textlink="">
          <xdr:nvSpPr>
            <xdr:cNvPr id="3177" name="Group Box 105" hidden="1">
              <a:extLst>
                <a:ext uri="{63B3BB69-23CF-44E3-9099-C40C66FF867C}">
                  <a14:compatExt spid="_x0000_s3177"/>
                </a:ext>
                <a:ext uri="{FF2B5EF4-FFF2-40B4-BE49-F238E27FC236}">
                  <a16:creationId xmlns:a16="http://schemas.microsoft.com/office/drawing/2014/main" id="{00000000-0008-0000-0000-00006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8</xdr:row>
          <xdr:rowOff>161925</xdr:rowOff>
        </xdr:from>
        <xdr:to>
          <xdr:col>14</xdr:col>
          <xdr:colOff>171450</xdr:colOff>
          <xdr:row>9</xdr:row>
          <xdr:rowOff>190500</xdr:rowOff>
        </xdr:to>
        <xdr:sp macro="" textlink="">
          <xdr:nvSpPr>
            <xdr:cNvPr id="3178" name="Priestor_A" hidden="1">
              <a:extLst>
                <a:ext uri="{63B3BB69-23CF-44E3-9099-C40C66FF867C}">
                  <a14:compatExt spid="_x0000_s3178"/>
                </a:ext>
                <a:ext uri="{FF2B5EF4-FFF2-40B4-BE49-F238E27FC236}">
                  <a16:creationId xmlns:a16="http://schemas.microsoft.com/office/drawing/2014/main" id="{00000000-0008-0000-0000-00006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Áno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190500</xdr:colOff>
          <xdr:row>8</xdr:row>
          <xdr:rowOff>161925</xdr:rowOff>
        </xdr:from>
        <xdr:to>
          <xdr:col>16</xdr:col>
          <xdr:colOff>47625</xdr:colOff>
          <xdr:row>9</xdr:row>
          <xdr:rowOff>190500</xdr:rowOff>
        </xdr:to>
        <xdr:sp macro="" textlink="">
          <xdr:nvSpPr>
            <xdr:cNvPr id="3179" name="Priestor_N" hidden="1">
              <a:extLst>
                <a:ext uri="{63B3BB69-23CF-44E3-9099-C40C66FF867C}">
                  <a14:compatExt spid="_x0000_s3179"/>
                </a:ext>
                <a:ext uri="{FF2B5EF4-FFF2-40B4-BE49-F238E27FC236}">
                  <a16:creationId xmlns:a16="http://schemas.microsoft.com/office/drawing/2014/main" id="{00000000-0008-0000-0000-00006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59</xdr:row>
          <xdr:rowOff>9525</xdr:rowOff>
        </xdr:from>
        <xdr:to>
          <xdr:col>6</xdr:col>
          <xdr:colOff>219075</xdr:colOff>
          <xdr:row>60</xdr:row>
          <xdr:rowOff>133350</xdr:rowOff>
        </xdr:to>
        <xdr:sp macro="" textlink="">
          <xdr:nvSpPr>
            <xdr:cNvPr id="3232" name="Button 160" hidden="1">
              <a:extLst>
                <a:ext uri="{63B3BB69-23CF-44E3-9099-C40C66FF867C}">
                  <a14:compatExt spid="_x0000_s3232"/>
                </a:ext>
                <a:ext uri="{FF2B5EF4-FFF2-40B4-BE49-F238E27FC236}">
                  <a16:creationId xmlns:a16="http://schemas.microsoft.com/office/drawing/2014/main" id="{00000000-0008-0000-0000-0000A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k-SK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Vymaž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25</xdr:row>
          <xdr:rowOff>0</xdr:rowOff>
        </xdr:from>
        <xdr:to>
          <xdr:col>6</xdr:col>
          <xdr:colOff>152400</xdr:colOff>
          <xdr:row>26</xdr:row>
          <xdr:rowOff>133350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k-SK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Vymaž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ZORY\VzoryUP\4xx_Majetok\03_SR_Bytove_domy\07_Vypoctove_programy\Vypocet_422_platny_od_2021-04-01_v4.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znik"/>
      <sheetName val="Vypocty"/>
      <sheetName val="Ponuka"/>
      <sheetName val="Zmluva"/>
      <sheetName val="SPS"/>
      <sheetName val="docs"/>
    </sheetNames>
    <sheetDataSet>
      <sheetData sheetId="0"/>
      <sheetData sheetId="1">
        <row r="20">
          <cell r="E20" t="str">
            <v>plochá</v>
          </cell>
        </row>
        <row r="21">
          <cell r="E21" t="str">
            <v>sedlová</v>
          </cell>
        </row>
        <row r="23">
          <cell r="E23" t="str">
            <v>liaty betón</v>
          </cell>
        </row>
        <row r="24">
          <cell r="E24" t="str">
            <v>panel</v>
          </cell>
        </row>
        <row r="25">
          <cell r="E25" t="str">
            <v>tehla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aktualnacenabytu.sk/predatbyt/kalkulacka" TargetMode="External"/><Relationship Id="rId6" Type="http://schemas.openxmlformats.org/officeDocument/2006/relationships/comments" Target="../comments2.xml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BZ297"/>
  <sheetViews>
    <sheetView tabSelected="1" zoomScaleNormal="100" workbookViewId="0">
      <selection activeCell="F3" sqref="F3:W3"/>
    </sheetView>
  </sheetViews>
  <sheetFormatPr defaultColWidth="9.140625" defaultRowHeight="12.75" x14ac:dyDescent="0.2"/>
  <cols>
    <col min="1" max="23" width="3.7109375" style="3" customWidth="1"/>
    <col min="24" max="24" width="3.28515625" style="3" customWidth="1"/>
    <col min="25" max="25" width="9.140625" style="13" hidden="1" customWidth="1"/>
    <col min="26" max="26" width="65.28515625" style="3" hidden="1" customWidth="1"/>
    <col min="27" max="27" width="5.5703125" style="18" hidden="1" customWidth="1"/>
    <col min="28" max="28" width="60.28515625" style="18" hidden="1" customWidth="1"/>
    <col min="29" max="29" width="8.28515625" style="19" hidden="1" customWidth="1"/>
    <col min="30" max="30" width="7.5703125" style="19" hidden="1" customWidth="1"/>
    <col min="31" max="36" width="7.5703125" style="14" hidden="1" customWidth="1"/>
    <col min="37" max="37" width="7.5703125" style="3" hidden="1" customWidth="1"/>
    <col min="38" max="38" width="13.28515625" style="3" hidden="1" customWidth="1"/>
    <col min="39" max="39" width="4.42578125" style="3" hidden="1" customWidth="1"/>
    <col min="40" max="40" width="14.85546875" style="35" hidden="1" customWidth="1"/>
    <col min="41" max="41" width="16.5703125" style="35" hidden="1" customWidth="1"/>
    <col min="42" max="44" width="9.140625" style="3" hidden="1" customWidth="1"/>
    <col min="45" max="45" width="10.140625" style="3" hidden="1" customWidth="1"/>
    <col min="46" max="65" width="9.140625" style="66" hidden="1" customWidth="1"/>
    <col min="66" max="66" width="10.5703125" style="66" hidden="1" customWidth="1"/>
    <col min="67" max="78" width="9.140625" style="3" hidden="1" customWidth="1"/>
    <col min="79" max="96" width="9.140625" style="3"/>
    <col min="97" max="98" width="12" style="3" bestFit="1" customWidth="1"/>
    <col min="99" max="16384" width="9.140625" style="3"/>
  </cols>
  <sheetData>
    <row r="1" spans="1:66" ht="18" customHeight="1" x14ac:dyDescent="0.25">
      <c r="A1" s="116" t="s">
        <v>2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Z1" s="4"/>
      <c r="AA1" s="224" t="s">
        <v>39</v>
      </c>
      <c r="AB1" s="225" t="s">
        <v>40</v>
      </c>
      <c r="AC1" s="226" t="s">
        <v>41</v>
      </c>
      <c r="AD1" s="227"/>
      <c r="AE1" s="227"/>
      <c r="AF1" s="227"/>
      <c r="AG1" s="227"/>
      <c r="AH1" s="227"/>
      <c r="AI1" s="227"/>
      <c r="AJ1" s="227"/>
      <c r="AK1" s="227"/>
      <c r="AL1" s="18"/>
      <c r="AM1" s="1"/>
      <c r="AN1" s="5"/>
      <c r="AO1" s="5"/>
      <c r="AP1" s="5"/>
      <c r="AQ1" s="5"/>
      <c r="AR1" s="5"/>
      <c r="AS1" s="5"/>
      <c r="AT1" s="102" t="s">
        <v>362</v>
      </c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</row>
    <row r="2" spans="1:66" ht="13.15" customHeigh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Z2" s="2"/>
      <c r="AA2" s="205"/>
      <c r="AB2" s="206"/>
      <c r="AC2" s="207"/>
      <c r="AD2" s="208">
        <v>10</v>
      </c>
      <c r="AE2" s="208">
        <v>20</v>
      </c>
      <c r="AF2" s="208">
        <v>30</v>
      </c>
      <c r="AG2" s="208">
        <v>40</v>
      </c>
      <c r="AH2" s="208">
        <v>50</v>
      </c>
      <c r="AI2" s="208">
        <v>60</v>
      </c>
      <c r="AJ2" s="208">
        <v>70</v>
      </c>
      <c r="AK2" s="208">
        <v>80</v>
      </c>
      <c r="AL2" s="18"/>
      <c r="AM2" s="1"/>
      <c r="AN2" s="9"/>
      <c r="AO2" s="9"/>
      <c r="AP2" s="9"/>
      <c r="AQ2" s="9"/>
      <c r="AR2" s="9"/>
      <c r="AS2" s="9"/>
      <c r="AT2" s="9"/>
      <c r="AW2" s="67"/>
      <c r="AX2" s="67"/>
      <c r="AY2" s="67"/>
      <c r="AZ2" s="67"/>
    </row>
    <row r="3" spans="1:66" ht="12.75" customHeight="1" x14ac:dyDescent="0.25">
      <c r="A3" s="99" t="s">
        <v>40</v>
      </c>
      <c r="B3" s="24"/>
      <c r="C3" s="24"/>
      <c r="D3" s="24"/>
      <c r="E3" s="20"/>
      <c r="F3" s="141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3"/>
      <c r="X3" s="25"/>
      <c r="Y3" s="3">
        <v>1100</v>
      </c>
      <c r="Z3" s="3" t="s">
        <v>285</v>
      </c>
      <c r="AA3" s="219">
        <v>1110</v>
      </c>
      <c r="AB3" s="220" t="s">
        <v>365</v>
      </c>
      <c r="AC3" s="223"/>
      <c r="AD3" s="222">
        <v>10</v>
      </c>
      <c r="AE3" s="222">
        <v>20</v>
      </c>
      <c r="AF3" s="222">
        <v>30</v>
      </c>
      <c r="AG3" s="222">
        <v>40</v>
      </c>
      <c r="AH3" s="222">
        <v>50</v>
      </c>
      <c r="AI3" s="222">
        <v>60</v>
      </c>
      <c r="AJ3" s="222">
        <v>70</v>
      </c>
      <c r="AK3" s="222">
        <v>80</v>
      </c>
      <c r="AL3" s="18"/>
      <c r="AM3" s="1"/>
      <c r="AN3" s="27" t="e">
        <f>MATCH(F5,AB3:AB283,0)</f>
        <v>#N/A</v>
      </c>
      <c r="AO3" s="28">
        <f>8-COUNTBLANK(AO4:AO11)</f>
        <v>4</v>
      </c>
      <c r="AP3" s="9"/>
      <c r="AQ3" s="9"/>
      <c r="AR3" s="9"/>
      <c r="AS3" s="9"/>
      <c r="AT3" s="37">
        <v>111</v>
      </c>
      <c r="AU3" s="79">
        <v>112</v>
      </c>
      <c r="AV3" s="79">
        <v>112</v>
      </c>
      <c r="AW3" s="80">
        <v>113</v>
      </c>
      <c r="AX3" s="80">
        <v>121</v>
      </c>
      <c r="AY3" s="80">
        <v>121</v>
      </c>
      <c r="AZ3" s="80">
        <v>122</v>
      </c>
      <c r="BA3" s="79">
        <v>123</v>
      </c>
      <c r="BB3" s="79">
        <v>124</v>
      </c>
      <c r="BC3" s="79">
        <v>124</v>
      </c>
      <c r="BD3" s="79">
        <v>125</v>
      </c>
      <c r="BE3" s="79">
        <v>125</v>
      </c>
      <c r="BF3" s="79">
        <v>126</v>
      </c>
      <c r="BG3" s="79">
        <v>126</v>
      </c>
      <c r="BH3" s="79">
        <v>126</v>
      </c>
      <c r="BI3" s="79">
        <v>126</v>
      </c>
      <c r="BJ3" s="79">
        <v>126</v>
      </c>
      <c r="BK3" s="79">
        <v>127</v>
      </c>
      <c r="BL3" s="79">
        <v>127</v>
      </c>
      <c r="BM3" s="79">
        <v>127</v>
      </c>
      <c r="BN3" s="79">
        <v>127</v>
      </c>
    </row>
    <row r="4" spans="1:66" ht="12.75" hidden="1" customHeight="1" thickBot="1" x14ac:dyDescent="0.3">
      <c r="A4" s="15"/>
      <c r="B4" s="20"/>
      <c r="C4" s="20"/>
      <c r="D4" s="15"/>
      <c r="E4" s="26" t="s">
        <v>288</v>
      </c>
      <c r="F4" s="141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3"/>
      <c r="X4" s="20"/>
      <c r="Y4" s="3">
        <v>1110</v>
      </c>
      <c r="Z4" s="14" t="s">
        <v>365</v>
      </c>
      <c r="AA4" s="209">
        <v>61</v>
      </c>
      <c r="AB4" s="210" t="s">
        <v>43</v>
      </c>
      <c r="AC4" s="211">
        <v>321</v>
      </c>
      <c r="AD4" s="212">
        <v>344.33</v>
      </c>
      <c r="AE4" s="212" t="s">
        <v>18</v>
      </c>
      <c r="AF4" s="212" t="s">
        <v>18</v>
      </c>
      <c r="AG4" s="212" t="s">
        <v>18</v>
      </c>
      <c r="AH4" s="212" t="s">
        <v>18</v>
      </c>
      <c r="AI4" s="212" t="s">
        <v>18</v>
      </c>
      <c r="AJ4" s="212" t="s">
        <v>18</v>
      </c>
      <c r="AK4" s="212">
        <v>297.67</v>
      </c>
      <c r="AL4" s="18"/>
      <c r="AM4" s="72">
        <v>10</v>
      </c>
      <c r="AN4" s="30" t="s">
        <v>290</v>
      </c>
      <c r="AO4" s="31" t="s">
        <v>290</v>
      </c>
      <c r="AP4" s="38">
        <v>1</v>
      </c>
      <c r="AQ4" s="33">
        <v>1.25</v>
      </c>
      <c r="AR4" s="9"/>
      <c r="AS4" s="49" t="s">
        <v>312</v>
      </c>
      <c r="AT4" s="50" t="s">
        <v>42</v>
      </c>
      <c r="AU4" s="50" t="s">
        <v>51</v>
      </c>
      <c r="AV4" s="50" t="s">
        <v>53</v>
      </c>
      <c r="AW4" s="50" t="s">
        <v>74</v>
      </c>
      <c r="AX4" s="50" t="s">
        <v>85</v>
      </c>
      <c r="AY4" s="50" t="s">
        <v>92</v>
      </c>
      <c r="AZ4" s="50" t="s">
        <v>96</v>
      </c>
      <c r="BA4" s="50" t="s">
        <v>104</v>
      </c>
      <c r="BB4" s="50" t="s">
        <v>313</v>
      </c>
      <c r="BC4" s="50" t="s">
        <v>133</v>
      </c>
      <c r="BD4" s="50" t="s">
        <v>139</v>
      </c>
      <c r="BE4" s="50" t="s">
        <v>153</v>
      </c>
      <c r="BF4" s="50" t="s">
        <v>172</v>
      </c>
      <c r="BG4" s="50" t="s">
        <v>181</v>
      </c>
      <c r="BH4" s="50" t="s">
        <v>186</v>
      </c>
      <c r="BI4" s="50" t="s">
        <v>197</v>
      </c>
      <c r="BJ4" s="50" t="s">
        <v>206</v>
      </c>
      <c r="BK4" s="50" t="s">
        <v>220</v>
      </c>
      <c r="BL4" s="50" t="s">
        <v>267</v>
      </c>
      <c r="BM4" s="50" t="s">
        <v>270</v>
      </c>
      <c r="BN4" s="50" t="s">
        <v>272</v>
      </c>
    </row>
    <row r="5" spans="1:66" ht="12.75" hidden="1" customHeight="1" thickTop="1" x14ac:dyDescent="0.25">
      <c r="A5" s="15"/>
      <c r="B5" s="20"/>
      <c r="C5" s="20"/>
      <c r="D5" s="15"/>
      <c r="E5" s="26" t="s">
        <v>289</v>
      </c>
      <c r="F5" s="147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9"/>
      <c r="X5" s="20"/>
      <c r="Y5" s="3">
        <v>1121</v>
      </c>
      <c r="Z5" s="14" t="s">
        <v>366</v>
      </c>
      <c r="AA5" s="209">
        <v>62</v>
      </c>
      <c r="AB5" s="210" t="s">
        <v>44</v>
      </c>
      <c r="AC5" s="211">
        <v>301.97000000000003</v>
      </c>
      <c r="AD5" s="212">
        <v>317.56</v>
      </c>
      <c r="AE5" s="212" t="s">
        <v>18</v>
      </c>
      <c r="AF5" s="212" t="s">
        <v>18</v>
      </c>
      <c r="AG5" s="212" t="s">
        <v>18</v>
      </c>
      <c r="AH5" s="212" t="s">
        <v>18</v>
      </c>
      <c r="AI5" s="212" t="s">
        <v>18</v>
      </c>
      <c r="AJ5" s="212" t="s">
        <v>18</v>
      </c>
      <c r="AK5" s="212">
        <v>286.36</v>
      </c>
      <c r="AL5" s="18"/>
      <c r="AM5" s="72">
        <v>20</v>
      </c>
      <c r="AN5" s="30" t="s">
        <v>296</v>
      </c>
      <c r="AO5" s="31" t="s">
        <v>296</v>
      </c>
      <c r="AP5" s="39">
        <v>2</v>
      </c>
      <c r="AQ5" s="33">
        <v>1.25</v>
      </c>
      <c r="AR5" s="9"/>
      <c r="AS5" s="50"/>
      <c r="AT5" s="67"/>
      <c r="AU5" s="67"/>
      <c r="AV5" s="67"/>
      <c r="AW5" s="67"/>
      <c r="AX5" s="67"/>
      <c r="AY5" s="67"/>
      <c r="AZ5" s="67"/>
    </row>
    <row r="6" spans="1:66" ht="12.75" hidden="1" customHeight="1" x14ac:dyDescent="0.25">
      <c r="A6" s="15"/>
      <c r="B6" s="15"/>
      <c r="C6" s="15"/>
      <c r="D6" s="15"/>
      <c r="E6" s="26" t="s">
        <v>306</v>
      </c>
      <c r="F6" s="144"/>
      <c r="G6" s="145"/>
      <c r="H6" s="145"/>
      <c r="I6" s="145"/>
      <c r="J6" s="145"/>
      <c r="K6" s="145"/>
      <c r="L6" s="145"/>
      <c r="M6" s="146"/>
      <c r="N6" s="25"/>
      <c r="O6" s="25"/>
      <c r="P6" s="25"/>
      <c r="Q6" s="25"/>
      <c r="R6" s="25"/>
      <c r="S6" s="25"/>
      <c r="T6" s="25"/>
      <c r="U6" s="25"/>
      <c r="V6" s="25"/>
      <c r="W6" s="25"/>
      <c r="X6" s="20"/>
      <c r="Y6" s="3">
        <v>1122</v>
      </c>
      <c r="Z6" s="14" t="s">
        <v>367</v>
      </c>
      <c r="AA6" s="209">
        <v>63</v>
      </c>
      <c r="AB6" s="210" t="s">
        <v>45</v>
      </c>
      <c r="AC6" s="211">
        <v>322.45</v>
      </c>
      <c r="AD6" s="212">
        <v>322.45</v>
      </c>
      <c r="AE6" s="212" t="s">
        <v>18</v>
      </c>
      <c r="AF6" s="212" t="s">
        <v>18</v>
      </c>
      <c r="AG6" s="212" t="s">
        <v>18</v>
      </c>
      <c r="AH6" s="212" t="s">
        <v>18</v>
      </c>
      <c r="AI6" s="212" t="s">
        <v>18</v>
      </c>
      <c r="AJ6" s="212" t="s">
        <v>18</v>
      </c>
      <c r="AK6" s="212" t="s">
        <v>18</v>
      </c>
      <c r="AL6" s="18"/>
      <c r="AM6" s="72">
        <v>30</v>
      </c>
      <c r="AN6" s="30" t="s">
        <v>295</v>
      </c>
      <c r="AO6" s="31" t="s">
        <v>297</v>
      </c>
      <c r="AP6" s="39">
        <v>3</v>
      </c>
      <c r="AQ6" s="33">
        <v>1.25</v>
      </c>
      <c r="AR6" s="9"/>
      <c r="AS6" s="50">
        <v>2022</v>
      </c>
      <c r="AT6" s="82">
        <v>1.2210000000000001</v>
      </c>
      <c r="AU6" s="82">
        <v>1.22</v>
      </c>
      <c r="AV6" s="82">
        <v>1.22</v>
      </c>
      <c r="AW6" s="82">
        <v>1.2210000000000001</v>
      </c>
      <c r="AX6" s="82">
        <v>1.222</v>
      </c>
      <c r="AY6" s="82">
        <v>1.222</v>
      </c>
      <c r="AZ6" s="82">
        <v>1.2170000000000001</v>
      </c>
      <c r="BA6" s="82">
        <v>1.22</v>
      </c>
      <c r="BB6" s="82">
        <v>1.222</v>
      </c>
      <c r="BC6" s="82">
        <v>1.222</v>
      </c>
      <c r="BD6" s="82">
        <v>1.228</v>
      </c>
      <c r="BE6" s="82">
        <v>1.228</v>
      </c>
      <c r="BF6" s="82">
        <v>1.224</v>
      </c>
      <c r="BG6" s="82">
        <v>1.224</v>
      </c>
      <c r="BH6" s="82">
        <v>1.224</v>
      </c>
      <c r="BI6" s="82">
        <v>1.224</v>
      </c>
      <c r="BJ6" s="82">
        <v>1.224</v>
      </c>
      <c r="BK6" s="82">
        <v>1.22</v>
      </c>
      <c r="BL6" s="82">
        <v>1.22</v>
      </c>
      <c r="BM6" s="82">
        <v>1.22</v>
      </c>
      <c r="BN6" s="82">
        <v>1.22</v>
      </c>
    </row>
    <row r="7" spans="1:66" ht="12.75" customHeight="1" x14ac:dyDescent="0.25">
      <c r="A7" s="15"/>
      <c r="B7" s="15"/>
      <c r="C7" s="15"/>
      <c r="D7" s="15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3">
        <v>1130</v>
      </c>
      <c r="Z7" s="3" t="s">
        <v>74</v>
      </c>
      <c r="AA7" s="209">
        <v>64</v>
      </c>
      <c r="AB7" s="210" t="s">
        <v>46</v>
      </c>
      <c r="AC7" s="211">
        <v>334.68</v>
      </c>
      <c r="AD7" s="212">
        <v>334.68</v>
      </c>
      <c r="AE7" s="212" t="s">
        <v>18</v>
      </c>
      <c r="AF7" s="212" t="s">
        <v>18</v>
      </c>
      <c r="AG7" s="212" t="s">
        <v>18</v>
      </c>
      <c r="AH7" s="212" t="s">
        <v>18</v>
      </c>
      <c r="AI7" s="212" t="s">
        <v>18</v>
      </c>
      <c r="AJ7" s="212" t="s">
        <v>18</v>
      </c>
      <c r="AK7" s="212" t="s">
        <v>18</v>
      </c>
      <c r="AL7" s="18"/>
      <c r="AM7" s="72">
        <v>40</v>
      </c>
      <c r="AN7" s="30" t="s">
        <v>297</v>
      </c>
      <c r="AO7" s="31" t="s">
        <v>291</v>
      </c>
      <c r="AP7" s="39">
        <v>4</v>
      </c>
      <c r="AQ7" s="33">
        <v>1.25</v>
      </c>
      <c r="AR7" s="9"/>
      <c r="AS7" s="50">
        <v>2021</v>
      </c>
      <c r="AT7" s="82">
        <v>1.3220000000000001</v>
      </c>
      <c r="AU7" s="82">
        <v>1.3080000000000001</v>
      </c>
      <c r="AV7" s="82">
        <v>1.3080000000000001</v>
      </c>
      <c r="AW7" s="82">
        <v>1.323</v>
      </c>
      <c r="AX7" s="82">
        <v>1.3169999999999999</v>
      </c>
      <c r="AY7" s="82">
        <v>1.3169999999999999</v>
      </c>
      <c r="AZ7" s="82">
        <v>1.3129999999999999</v>
      </c>
      <c r="BA7" s="82">
        <v>1.3149999999999999</v>
      </c>
      <c r="BB7" s="82">
        <v>1.32</v>
      </c>
      <c r="BC7" s="82">
        <v>1.32</v>
      </c>
      <c r="BD7" s="82">
        <v>1.327</v>
      </c>
      <c r="BE7" s="82">
        <v>1.327</v>
      </c>
      <c r="BF7" s="82">
        <v>1.32</v>
      </c>
      <c r="BG7" s="82">
        <v>1.32</v>
      </c>
      <c r="BH7" s="82">
        <v>1.32</v>
      </c>
      <c r="BI7" s="82">
        <v>1.32</v>
      </c>
      <c r="BJ7" s="82">
        <v>1.32</v>
      </c>
      <c r="BK7" s="82">
        <v>1.3160000000000001</v>
      </c>
      <c r="BL7" s="82">
        <v>1.3160000000000001</v>
      </c>
      <c r="BM7" s="82">
        <v>1.3160000000000001</v>
      </c>
      <c r="BN7" s="82">
        <v>1.3160000000000001</v>
      </c>
    </row>
    <row r="8" spans="1:66" ht="12.75" customHeight="1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3">
        <v>1211</v>
      </c>
      <c r="Z8" s="3" t="s">
        <v>85</v>
      </c>
      <c r="AA8" s="209">
        <v>65</v>
      </c>
      <c r="AB8" s="210" t="s">
        <v>47</v>
      </c>
      <c r="AC8" s="211">
        <v>322.14999999999998</v>
      </c>
      <c r="AD8" s="212">
        <v>322.14999999999998</v>
      </c>
      <c r="AE8" s="212" t="s">
        <v>18</v>
      </c>
      <c r="AF8" s="212" t="s">
        <v>18</v>
      </c>
      <c r="AG8" s="212" t="s">
        <v>18</v>
      </c>
      <c r="AH8" s="212" t="s">
        <v>18</v>
      </c>
      <c r="AI8" s="212" t="s">
        <v>18</v>
      </c>
      <c r="AJ8" s="212" t="s">
        <v>18</v>
      </c>
      <c r="AK8" s="212" t="s">
        <v>18</v>
      </c>
      <c r="AL8" s="18"/>
      <c r="AM8" s="72">
        <v>50</v>
      </c>
      <c r="AN8" s="30" t="s">
        <v>294</v>
      </c>
      <c r="AO8" s="31"/>
      <c r="AP8" s="39">
        <v>5</v>
      </c>
      <c r="AQ8" s="33">
        <v>1.25</v>
      </c>
      <c r="AR8" s="9"/>
      <c r="AS8" s="50">
        <v>2020</v>
      </c>
      <c r="AT8" s="82">
        <v>1.3360000000000001</v>
      </c>
      <c r="AU8" s="82">
        <v>1.3180000000000001</v>
      </c>
      <c r="AV8" s="82">
        <v>1.3180000000000001</v>
      </c>
      <c r="AW8" s="82">
        <v>1.337</v>
      </c>
      <c r="AX8" s="82">
        <v>1.3320000000000001</v>
      </c>
      <c r="AY8" s="82">
        <v>1.3320000000000001</v>
      </c>
      <c r="AZ8" s="82">
        <v>1.3260000000000001</v>
      </c>
      <c r="BA8" s="82">
        <v>1.327</v>
      </c>
      <c r="BB8" s="82">
        <v>1.333</v>
      </c>
      <c r="BC8" s="82">
        <v>1.333</v>
      </c>
      <c r="BD8" s="82">
        <v>1.3420000000000001</v>
      </c>
      <c r="BE8" s="82">
        <v>1.3420000000000001</v>
      </c>
      <c r="BF8" s="82">
        <v>1.3360000000000001</v>
      </c>
      <c r="BG8" s="82">
        <v>1.3360000000000001</v>
      </c>
      <c r="BH8" s="82">
        <v>1.3360000000000001</v>
      </c>
      <c r="BI8" s="82">
        <v>1.3360000000000001</v>
      </c>
      <c r="BJ8" s="82">
        <v>1.3360000000000001</v>
      </c>
      <c r="BK8" s="82">
        <v>1.331</v>
      </c>
      <c r="BL8" s="82">
        <v>1.331</v>
      </c>
      <c r="BM8" s="82">
        <v>1.331</v>
      </c>
      <c r="BN8" s="82">
        <v>1.331</v>
      </c>
    </row>
    <row r="9" spans="1:66" ht="15" x14ac:dyDescent="0.25">
      <c r="A9" s="100" t="s">
        <v>3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3">
        <v>1212</v>
      </c>
      <c r="Z9" s="3" t="s">
        <v>92</v>
      </c>
      <c r="AA9" s="209">
        <v>66</v>
      </c>
      <c r="AB9" s="210" t="s">
        <v>48</v>
      </c>
      <c r="AC9" s="211">
        <v>343.78</v>
      </c>
      <c r="AD9" s="212">
        <v>343.78</v>
      </c>
      <c r="AE9" s="212" t="s">
        <v>18</v>
      </c>
      <c r="AF9" s="212" t="s">
        <v>18</v>
      </c>
      <c r="AG9" s="212" t="s">
        <v>18</v>
      </c>
      <c r="AH9" s="212" t="s">
        <v>18</v>
      </c>
      <c r="AI9" s="212" t="s">
        <v>18</v>
      </c>
      <c r="AJ9" s="212" t="s">
        <v>18</v>
      </c>
      <c r="AK9" s="212" t="s">
        <v>18</v>
      </c>
      <c r="AL9" s="18"/>
      <c r="AM9" s="72">
        <v>60</v>
      </c>
      <c r="AN9" s="30" t="s">
        <v>293</v>
      </c>
      <c r="AO9" s="31"/>
      <c r="AP9" s="39">
        <v>6</v>
      </c>
      <c r="AQ9" s="33">
        <v>1.25</v>
      </c>
      <c r="AR9" s="9"/>
      <c r="AS9" s="50">
        <v>2019</v>
      </c>
      <c r="AT9" s="82">
        <v>1.3779999999999999</v>
      </c>
      <c r="AU9" s="82">
        <v>1.3560000000000001</v>
      </c>
      <c r="AV9" s="82">
        <v>1.3560000000000001</v>
      </c>
      <c r="AW9" s="82">
        <v>1.38</v>
      </c>
      <c r="AX9" s="82">
        <v>1.373</v>
      </c>
      <c r="AY9" s="82">
        <v>1.373</v>
      </c>
      <c r="AZ9" s="82">
        <v>1.3680000000000001</v>
      </c>
      <c r="BA9" s="82">
        <v>1.3680000000000001</v>
      </c>
      <c r="BB9" s="82">
        <v>1.3759999999999999</v>
      </c>
      <c r="BC9" s="82">
        <v>1.3759999999999999</v>
      </c>
      <c r="BD9" s="82">
        <v>1.383</v>
      </c>
      <c r="BE9" s="82">
        <v>1.383</v>
      </c>
      <c r="BF9" s="82">
        <v>1.3759999999999999</v>
      </c>
      <c r="BG9" s="82">
        <v>1.3759999999999999</v>
      </c>
      <c r="BH9" s="82">
        <v>1.3759999999999999</v>
      </c>
      <c r="BI9" s="82">
        <v>1.3759999999999999</v>
      </c>
      <c r="BJ9" s="82">
        <v>1.3759999999999999</v>
      </c>
      <c r="BK9" s="82">
        <v>1.3740000000000001</v>
      </c>
      <c r="BL9" s="82">
        <v>1.3740000000000001</v>
      </c>
      <c r="BM9" s="82">
        <v>1.3740000000000001</v>
      </c>
      <c r="BN9" s="82">
        <v>1.3740000000000001</v>
      </c>
    </row>
    <row r="10" spans="1:66" ht="20.25" customHeight="1" x14ac:dyDescent="0.25">
      <c r="A10" s="15"/>
      <c r="B10" s="76" t="s">
        <v>16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3">
        <v>1220</v>
      </c>
      <c r="Z10" s="3" t="s">
        <v>96</v>
      </c>
      <c r="AA10" s="209">
        <v>67</v>
      </c>
      <c r="AB10" s="210" t="s">
        <v>49</v>
      </c>
      <c r="AC10" s="211">
        <v>361.11</v>
      </c>
      <c r="AD10" s="212">
        <v>361.11</v>
      </c>
      <c r="AE10" s="212" t="s">
        <v>18</v>
      </c>
      <c r="AF10" s="212" t="s">
        <v>18</v>
      </c>
      <c r="AG10" s="212" t="s">
        <v>18</v>
      </c>
      <c r="AH10" s="212" t="s">
        <v>18</v>
      </c>
      <c r="AI10" s="212" t="s">
        <v>18</v>
      </c>
      <c r="AJ10" s="212" t="s">
        <v>18</v>
      </c>
      <c r="AK10" s="212" t="s">
        <v>18</v>
      </c>
      <c r="AL10" s="18"/>
      <c r="AM10" s="72">
        <v>70</v>
      </c>
      <c r="AN10" s="30" t="s">
        <v>291</v>
      </c>
      <c r="AO10" s="31"/>
      <c r="AP10" s="39">
        <v>7</v>
      </c>
      <c r="AQ10" s="33">
        <f>5/3</f>
        <v>1.6666666666666667</v>
      </c>
      <c r="AR10" s="9"/>
      <c r="AS10" s="50">
        <v>2018</v>
      </c>
      <c r="AT10" s="82">
        <v>1.4339999999999999</v>
      </c>
      <c r="AU10" s="82">
        <v>1.4079999999999999</v>
      </c>
      <c r="AV10" s="82">
        <v>1.4079999999999999</v>
      </c>
      <c r="AW10" s="82">
        <v>1.4350000000000001</v>
      </c>
      <c r="AX10" s="82">
        <v>1.429</v>
      </c>
      <c r="AY10" s="82">
        <v>1.429</v>
      </c>
      <c r="AZ10" s="82">
        <v>1.4239999999999999</v>
      </c>
      <c r="BA10" s="82">
        <v>1.4239999999999999</v>
      </c>
      <c r="BB10" s="82">
        <v>1.4330000000000001</v>
      </c>
      <c r="BC10" s="82">
        <v>1.4330000000000001</v>
      </c>
      <c r="BD10" s="82">
        <v>1.4379999999999999</v>
      </c>
      <c r="BE10" s="82">
        <v>1.4379999999999999</v>
      </c>
      <c r="BF10" s="82">
        <v>1.43</v>
      </c>
      <c r="BG10" s="82">
        <v>1.43</v>
      </c>
      <c r="BH10" s="82">
        <v>1.43</v>
      </c>
      <c r="BI10" s="82">
        <v>1.43</v>
      </c>
      <c r="BJ10" s="82">
        <v>1.43</v>
      </c>
      <c r="BK10" s="82">
        <v>1.431</v>
      </c>
      <c r="BL10" s="82">
        <v>1.431</v>
      </c>
      <c r="BM10" s="82">
        <v>1.431</v>
      </c>
      <c r="BN10" s="82">
        <v>1.431</v>
      </c>
    </row>
    <row r="11" spans="1:66" ht="12.75" hidden="1" customHeight="1" x14ac:dyDescent="0.25">
      <c r="A11" s="15"/>
      <c r="B11" s="29" t="s">
        <v>17</v>
      </c>
      <c r="C11" s="15"/>
      <c r="D11" s="15"/>
      <c r="E11" s="15"/>
      <c r="F11" s="15"/>
      <c r="G11" s="15"/>
      <c r="H11" s="15"/>
      <c r="I11" s="73"/>
      <c r="J11" s="73"/>
      <c r="K11" s="73"/>
      <c r="L11" s="73"/>
      <c r="M11" s="73"/>
      <c r="N11" s="73"/>
      <c r="O11" s="123"/>
      <c r="P11" s="124"/>
      <c r="Q11" s="125"/>
      <c r="R11" s="29" t="s">
        <v>0</v>
      </c>
      <c r="S11" s="15"/>
      <c r="T11" s="15"/>
      <c r="U11" s="15"/>
      <c r="V11" s="15"/>
      <c r="W11" s="15"/>
      <c r="X11" s="15"/>
      <c r="Y11" s="3">
        <v>1230</v>
      </c>
      <c r="Z11" s="3" t="s">
        <v>104</v>
      </c>
      <c r="AA11" s="209">
        <v>69</v>
      </c>
      <c r="AB11" s="210" t="s">
        <v>50</v>
      </c>
      <c r="AC11" s="211">
        <v>322.41000000000003</v>
      </c>
      <c r="AD11" s="212">
        <v>322.41000000000003</v>
      </c>
      <c r="AE11" s="212" t="s">
        <v>18</v>
      </c>
      <c r="AF11" s="212" t="s">
        <v>18</v>
      </c>
      <c r="AG11" s="212" t="s">
        <v>18</v>
      </c>
      <c r="AH11" s="212" t="s">
        <v>18</v>
      </c>
      <c r="AI11" s="212" t="s">
        <v>18</v>
      </c>
      <c r="AJ11" s="212" t="s">
        <v>18</v>
      </c>
      <c r="AK11" s="212" t="s">
        <v>18</v>
      </c>
      <c r="AL11" s="18"/>
      <c r="AM11" s="72">
        <v>80</v>
      </c>
      <c r="AN11" s="30" t="s">
        <v>292</v>
      </c>
      <c r="AO11" s="31"/>
      <c r="AP11" s="37">
        <v>8</v>
      </c>
      <c r="AQ11" s="33">
        <v>2</v>
      </c>
      <c r="AR11" s="9"/>
      <c r="AS11" s="50">
        <v>2017</v>
      </c>
      <c r="AT11" s="82">
        <v>1.48</v>
      </c>
      <c r="AU11" s="82">
        <v>1.4550000000000001</v>
      </c>
      <c r="AV11" s="82">
        <v>1.4550000000000001</v>
      </c>
      <c r="AW11" s="82">
        <v>1.48</v>
      </c>
      <c r="AX11" s="82">
        <v>1.4750000000000001</v>
      </c>
      <c r="AY11" s="82">
        <v>1.4750000000000001</v>
      </c>
      <c r="AZ11" s="82">
        <v>1.4710000000000001</v>
      </c>
      <c r="BA11" s="82">
        <v>1.4690000000000001</v>
      </c>
      <c r="BB11" s="82">
        <v>1.4790000000000001</v>
      </c>
      <c r="BC11" s="82">
        <v>1.4790000000000001</v>
      </c>
      <c r="BD11" s="82">
        <v>1.482</v>
      </c>
      <c r="BE11" s="82">
        <v>1.482</v>
      </c>
      <c r="BF11" s="82">
        <v>1.474</v>
      </c>
      <c r="BG11" s="82">
        <v>1.474</v>
      </c>
      <c r="BH11" s="82">
        <v>1.474</v>
      </c>
      <c r="BI11" s="82">
        <v>1.474</v>
      </c>
      <c r="BJ11" s="82">
        <v>1.474</v>
      </c>
      <c r="BK11" s="82">
        <v>1.478</v>
      </c>
      <c r="BL11" s="82">
        <v>1.478</v>
      </c>
      <c r="BM11" s="82">
        <v>1.478</v>
      </c>
      <c r="BN11" s="82">
        <v>1.478</v>
      </c>
    </row>
    <row r="12" spans="1:66" ht="12.75" hidden="1" customHeight="1" x14ac:dyDescent="0.25">
      <c r="A12" s="15"/>
      <c r="B12" s="21"/>
      <c r="C12" s="21"/>
      <c r="D12" s="21"/>
      <c r="E12" s="21"/>
      <c r="F12" s="15"/>
      <c r="G12" s="15"/>
      <c r="H12" s="15"/>
      <c r="I12" s="15"/>
      <c r="J12" s="15"/>
      <c r="K12" s="15"/>
      <c r="L12" s="15"/>
      <c r="M12" s="21"/>
      <c r="N12" s="21"/>
      <c r="O12" s="21"/>
      <c r="P12" s="15"/>
      <c r="Q12" s="15"/>
      <c r="R12" s="15"/>
      <c r="S12" s="15"/>
      <c r="T12" s="15"/>
      <c r="U12" s="15"/>
      <c r="V12" s="15"/>
      <c r="W12" s="15"/>
      <c r="X12" s="15"/>
      <c r="Y12" s="3">
        <v>1241</v>
      </c>
      <c r="Z12" s="14" t="s">
        <v>287</v>
      </c>
      <c r="AA12" s="219">
        <v>1121</v>
      </c>
      <c r="AB12" s="220" t="s">
        <v>366</v>
      </c>
      <c r="AC12" s="223" t="s">
        <v>18</v>
      </c>
      <c r="AD12" s="222" t="s">
        <v>18</v>
      </c>
      <c r="AE12" s="222" t="s">
        <v>18</v>
      </c>
      <c r="AF12" s="222" t="s">
        <v>18</v>
      </c>
      <c r="AG12" s="222" t="s">
        <v>18</v>
      </c>
      <c r="AH12" s="222" t="s">
        <v>18</v>
      </c>
      <c r="AI12" s="222" t="s">
        <v>18</v>
      </c>
      <c r="AJ12" s="222" t="s">
        <v>18</v>
      </c>
      <c r="AK12" s="222" t="s">
        <v>18</v>
      </c>
      <c r="AL12" s="18"/>
      <c r="AM12" s="74"/>
      <c r="AN12" s="9"/>
      <c r="AO12" s="9"/>
      <c r="AP12" s="9"/>
      <c r="AQ12" s="9"/>
      <c r="AR12" s="9"/>
      <c r="AS12" s="50">
        <v>2016</v>
      </c>
      <c r="AT12" s="68">
        <v>1.486</v>
      </c>
      <c r="AU12" s="68">
        <v>1.4610000000000001</v>
      </c>
      <c r="AV12" s="68">
        <v>1.4610000000000001</v>
      </c>
      <c r="AW12" s="68">
        <v>1.4850000000000001</v>
      </c>
      <c r="AX12" s="68">
        <v>1.48</v>
      </c>
      <c r="AY12" s="68">
        <v>1.48</v>
      </c>
      <c r="AZ12" s="68">
        <v>1.476</v>
      </c>
      <c r="BA12" s="68">
        <v>1.474</v>
      </c>
      <c r="BB12" s="68">
        <v>1.4850000000000001</v>
      </c>
      <c r="BC12" s="68">
        <v>1.4850000000000001</v>
      </c>
      <c r="BD12" s="68">
        <v>1.4870000000000001</v>
      </c>
      <c r="BE12" s="68">
        <v>1.4870000000000001</v>
      </c>
      <c r="BF12" s="68">
        <v>1.478</v>
      </c>
      <c r="BG12" s="68">
        <v>1.478</v>
      </c>
      <c r="BH12" s="68">
        <v>1.478</v>
      </c>
      <c r="BI12" s="68">
        <v>1.478</v>
      </c>
      <c r="BJ12" s="68">
        <v>1.478</v>
      </c>
      <c r="BK12" s="68">
        <v>1.4830000000000001</v>
      </c>
      <c r="BL12" s="68">
        <v>1.4830000000000001</v>
      </c>
      <c r="BM12" s="68">
        <v>1.4830000000000001</v>
      </c>
      <c r="BN12" s="68">
        <v>1.4830000000000001</v>
      </c>
    </row>
    <row r="13" spans="1:66" hidden="1" x14ac:dyDescent="0.2">
      <c r="A13" s="15"/>
      <c r="B13" s="22" t="s">
        <v>20</v>
      </c>
      <c r="C13" s="21"/>
      <c r="D13" s="21"/>
      <c r="E13" s="21"/>
      <c r="F13" s="15"/>
      <c r="G13" s="15"/>
      <c r="H13" s="15"/>
      <c r="I13" s="15"/>
      <c r="J13" s="15"/>
      <c r="K13" s="15"/>
      <c r="L13" s="15"/>
      <c r="M13" s="21"/>
      <c r="N13" s="21"/>
      <c r="O13" s="21"/>
      <c r="P13" s="15"/>
      <c r="Q13" s="15"/>
      <c r="R13" s="15"/>
      <c r="S13" s="15"/>
      <c r="T13" s="15"/>
      <c r="U13" s="15"/>
      <c r="V13" s="15"/>
      <c r="W13" s="15"/>
      <c r="X13" s="15"/>
      <c r="Y13" s="3">
        <v>1242</v>
      </c>
      <c r="Z13" s="3" t="s">
        <v>133</v>
      </c>
      <c r="AA13" s="209">
        <v>71</v>
      </c>
      <c r="AB13" s="210" t="s">
        <v>298</v>
      </c>
      <c r="AC13" s="210">
        <v>324.83999999999997</v>
      </c>
      <c r="AD13" s="212">
        <v>350.92</v>
      </c>
      <c r="AE13" s="212" t="s">
        <v>18</v>
      </c>
      <c r="AF13" s="212" t="s">
        <v>18</v>
      </c>
      <c r="AG13" s="212" t="s">
        <v>18</v>
      </c>
      <c r="AH13" s="212" t="s">
        <v>18</v>
      </c>
      <c r="AI13" s="212" t="s">
        <v>18</v>
      </c>
      <c r="AJ13" s="212" t="s">
        <v>18</v>
      </c>
      <c r="AK13" s="212">
        <v>298.75</v>
      </c>
      <c r="AL13" s="18"/>
      <c r="AM13" s="1"/>
      <c r="AN13" s="9"/>
      <c r="AO13" s="9"/>
      <c r="AP13" s="9"/>
      <c r="AQ13" s="9"/>
      <c r="AR13" s="9"/>
      <c r="AS13" s="50">
        <v>2015</v>
      </c>
      <c r="AT13" s="68">
        <v>1.4890000000000001</v>
      </c>
      <c r="AU13" s="68">
        <v>1.466</v>
      </c>
      <c r="AV13" s="68">
        <v>1.466</v>
      </c>
      <c r="AW13" s="68">
        <v>1.4890000000000001</v>
      </c>
      <c r="AX13" s="68">
        <v>1.484</v>
      </c>
      <c r="AY13" s="68">
        <v>1.484</v>
      </c>
      <c r="AZ13" s="68">
        <v>1.48</v>
      </c>
      <c r="BA13" s="68">
        <v>1.4790000000000001</v>
      </c>
      <c r="BB13" s="68">
        <v>1.4890000000000001</v>
      </c>
      <c r="BC13" s="68">
        <v>1.4890000000000001</v>
      </c>
      <c r="BD13" s="68">
        <v>1.492</v>
      </c>
      <c r="BE13" s="68">
        <v>1.492</v>
      </c>
      <c r="BF13" s="68">
        <v>1.482</v>
      </c>
      <c r="BG13" s="68">
        <v>1.482</v>
      </c>
      <c r="BH13" s="68">
        <v>1.482</v>
      </c>
      <c r="BI13" s="68">
        <v>1.482</v>
      </c>
      <c r="BJ13" s="68">
        <v>1.482</v>
      </c>
      <c r="BK13" s="68">
        <v>1.488</v>
      </c>
      <c r="BL13" s="68">
        <v>1.488</v>
      </c>
      <c r="BM13" s="68">
        <v>1.488</v>
      </c>
      <c r="BN13" s="68">
        <v>1.488</v>
      </c>
    </row>
    <row r="14" spans="1:66" hidden="1" x14ac:dyDescent="0.2">
      <c r="A14" s="15"/>
      <c r="B14" s="21"/>
      <c r="C14" s="21" t="s">
        <v>23</v>
      </c>
      <c r="D14" s="21"/>
      <c r="E14" s="21"/>
      <c r="F14" s="15"/>
      <c r="G14" s="15"/>
      <c r="H14" s="15"/>
      <c r="I14" s="15"/>
      <c r="J14" s="15"/>
      <c r="K14" s="15"/>
      <c r="L14" s="15"/>
      <c r="M14" s="21"/>
      <c r="N14" s="15"/>
      <c r="O14" s="120"/>
      <c r="P14" s="121"/>
      <c r="Q14" s="122"/>
      <c r="R14" s="21"/>
      <c r="S14" s="15"/>
      <c r="T14" s="15"/>
      <c r="U14" s="15"/>
      <c r="V14" s="15"/>
      <c r="W14" s="15"/>
      <c r="X14" s="15"/>
      <c r="Y14" s="3">
        <v>1251</v>
      </c>
      <c r="Z14" s="3" t="s">
        <v>139</v>
      </c>
      <c r="AA14" s="209">
        <v>72</v>
      </c>
      <c r="AB14" s="210" t="s">
        <v>299</v>
      </c>
      <c r="AC14" s="213">
        <v>306.83</v>
      </c>
      <c r="AD14" s="212">
        <v>323.61</v>
      </c>
      <c r="AE14" s="212" t="s">
        <v>18</v>
      </c>
      <c r="AF14" s="212" t="s">
        <v>18</v>
      </c>
      <c r="AG14" s="212" t="s">
        <v>18</v>
      </c>
      <c r="AH14" s="212" t="s">
        <v>18</v>
      </c>
      <c r="AI14" s="212" t="s">
        <v>18</v>
      </c>
      <c r="AJ14" s="212" t="s">
        <v>18</v>
      </c>
      <c r="AK14" s="212">
        <v>290.02999999999997</v>
      </c>
      <c r="AL14" s="18"/>
      <c r="AM14" s="1"/>
      <c r="AN14" s="32" t="s">
        <v>36</v>
      </c>
      <c r="AO14" s="34" t="e">
        <f>VLOOKUP(F5,AB3:AK283,VLOOKUP(F6,AN4:AP11,3,0)+2,0)</f>
        <v>#N/A</v>
      </c>
      <c r="AP14" s="9"/>
      <c r="AQ14" s="9"/>
      <c r="AR14" s="9"/>
      <c r="AS14" s="50">
        <v>2014</v>
      </c>
      <c r="AT14" s="68">
        <v>1.4750000000000001</v>
      </c>
      <c r="AU14" s="68">
        <v>1.454</v>
      </c>
      <c r="AV14" s="68">
        <v>1.454</v>
      </c>
      <c r="AW14" s="68">
        <v>1.474</v>
      </c>
      <c r="AX14" s="68">
        <v>1.472</v>
      </c>
      <c r="AY14" s="68">
        <v>1.472</v>
      </c>
      <c r="AZ14" s="68">
        <v>1.466</v>
      </c>
      <c r="BA14" s="68">
        <v>1.464</v>
      </c>
      <c r="BB14" s="68">
        <v>1.4750000000000001</v>
      </c>
      <c r="BC14" s="68">
        <v>1.4750000000000001</v>
      </c>
      <c r="BD14" s="68">
        <v>1.48</v>
      </c>
      <c r="BE14" s="68">
        <v>1.48</v>
      </c>
      <c r="BF14" s="68">
        <v>1.472</v>
      </c>
      <c r="BG14" s="68">
        <v>1.472</v>
      </c>
      <c r="BH14" s="68">
        <v>1.472</v>
      </c>
      <c r="BI14" s="68">
        <v>1.472</v>
      </c>
      <c r="BJ14" s="68">
        <v>1.472</v>
      </c>
      <c r="BK14" s="68">
        <v>1.476</v>
      </c>
      <c r="BL14" s="68">
        <v>1.476</v>
      </c>
      <c r="BM14" s="68">
        <v>1.476</v>
      </c>
      <c r="BN14" s="68">
        <v>1.476</v>
      </c>
    </row>
    <row r="15" spans="1:66" hidden="1" x14ac:dyDescent="0.2">
      <c r="A15" s="15"/>
      <c r="B15" s="21"/>
      <c r="C15" s="21" t="s">
        <v>21</v>
      </c>
      <c r="D15" s="21"/>
      <c r="E15" s="21"/>
      <c r="F15" s="15"/>
      <c r="G15" s="15"/>
      <c r="H15" s="15"/>
      <c r="I15" s="15"/>
      <c r="J15" s="15"/>
      <c r="K15" s="15"/>
      <c r="L15" s="15"/>
      <c r="M15" s="21"/>
      <c r="N15" s="15"/>
      <c r="O15" s="117"/>
      <c r="P15" s="118"/>
      <c r="Q15" s="119"/>
      <c r="R15" s="21" t="s">
        <v>1</v>
      </c>
      <c r="S15" s="15"/>
      <c r="T15" s="15"/>
      <c r="U15" s="15"/>
      <c r="V15" s="15"/>
      <c r="W15" s="15"/>
      <c r="X15" s="15"/>
      <c r="Y15" s="3">
        <v>1252</v>
      </c>
      <c r="Z15" s="3" t="s">
        <v>153</v>
      </c>
      <c r="AA15" s="209">
        <v>73</v>
      </c>
      <c r="AB15" s="210" t="s">
        <v>300</v>
      </c>
      <c r="AC15" s="210">
        <v>327.95</v>
      </c>
      <c r="AD15" s="212">
        <v>327.95</v>
      </c>
      <c r="AE15" s="212" t="s">
        <v>18</v>
      </c>
      <c r="AF15" s="212" t="s">
        <v>18</v>
      </c>
      <c r="AG15" s="212" t="s">
        <v>18</v>
      </c>
      <c r="AH15" s="212" t="s">
        <v>18</v>
      </c>
      <c r="AI15" s="212" t="s">
        <v>18</v>
      </c>
      <c r="AJ15" s="212" t="s">
        <v>18</v>
      </c>
      <c r="AK15" s="212" t="s">
        <v>18</v>
      </c>
      <c r="AL15" s="18"/>
      <c r="AM15" s="1"/>
      <c r="AN15" s="34" t="s">
        <v>37</v>
      </c>
      <c r="AO15" s="34">
        <f>IF(AP15=1,O11,0.3*IF(OR(O14="",O14=0),O18,O15)+O15*(O16+0.3)*O14+O18*(0.3+O19)+O22*(0.3+O23)*O21+IF(OR(O21="",O21=0),O18,O22)*0.5*O25)</f>
        <v>0</v>
      </c>
      <c r="AP15" s="75">
        <v>0</v>
      </c>
      <c r="AQ15" s="9"/>
      <c r="AR15" s="9"/>
      <c r="AS15" s="50">
        <v>2013</v>
      </c>
      <c r="AT15" s="68">
        <v>1.4730000000000001</v>
      </c>
      <c r="AU15" s="68">
        <v>1.4490000000000001</v>
      </c>
      <c r="AV15" s="68">
        <v>1.4490000000000001</v>
      </c>
      <c r="AW15" s="68">
        <v>1.4730000000000001</v>
      </c>
      <c r="AX15" s="68">
        <v>1.4710000000000001</v>
      </c>
      <c r="AY15" s="68">
        <v>1.4710000000000001</v>
      </c>
      <c r="AZ15" s="68">
        <v>1.4650000000000001</v>
      </c>
      <c r="BA15" s="68">
        <v>1.4630000000000001</v>
      </c>
      <c r="BB15" s="68">
        <v>1.474</v>
      </c>
      <c r="BC15" s="68">
        <v>1.474</v>
      </c>
      <c r="BD15" s="68">
        <v>1.478</v>
      </c>
      <c r="BE15" s="68">
        <v>1.478</v>
      </c>
      <c r="BF15" s="68">
        <v>1.47</v>
      </c>
      <c r="BG15" s="68">
        <v>1.47</v>
      </c>
      <c r="BH15" s="68">
        <v>1.47</v>
      </c>
      <c r="BI15" s="68">
        <v>1.47</v>
      </c>
      <c r="BJ15" s="68">
        <v>1.47</v>
      </c>
      <c r="BK15" s="68">
        <v>1.4750000000000001</v>
      </c>
      <c r="BL15" s="68">
        <v>1.4750000000000001</v>
      </c>
      <c r="BM15" s="68">
        <v>1.4750000000000001</v>
      </c>
      <c r="BN15" s="68">
        <v>1.4750000000000001</v>
      </c>
    </row>
    <row r="16" spans="1:66" hidden="1" x14ac:dyDescent="0.2">
      <c r="A16" s="15"/>
      <c r="B16" s="21"/>
      <c r="C16" s="21" t="s">
        <v>22</v>
      </c>
      <c r="D16" s="21"/>
      <c r="E16" s="21"/>
      <c r="F16" s="15"/>
      <c r="G16" s="15"/>
      <c r="H16" s="15"/>
      <c r="I16" s="15"/>
      <c r="J16" s="15"/>
      <c r="K16" s="15"/>
      <c r="L16" s="15"/>
      <c r="M16" s="21"/>
      <c r="N16" s="15"/>
      <c r="O16" s="126"/>
      <c r="P16" s="127"/>
      <c r="Q16" s="128"/>
      <c r="R16" s="21" t="s">
        <v>19</v>
      </c>
      <c r="S16" s="15"/>
      <c r="T16" s="15"/>
      <c r="U16" s="15"/>
      <c r="V16" s="15"/>
      <c r="W16" s="15"/>
      <c r="X16" s="15"/>
      <c r="Y16" s="3">
        <v>1261</v>
      </c>
      <c r="Z16" s="3" t="s">
        <v>172</v>
      </c>
      <c r="AA16" s="209">
        <v>74</v>
      </c>
      <c r="AB16" s="210" t="s">
        <v>301</v>
      </c>
      <c r="AC16" s="210">
        <v>340.43</v>
      </c>
      <c r="AD16" s="212">
        <v>340.43</v>
      </c>
      <c r="AE16" s="212" t="s">
        <v>18</v>
      </c>
      <c r="AF16" s="212" t="s">
        <v>18</v>
      </c>
      <c r="AG16" s="212" t="s">
        <v>18</v>
      </c>
      <c r="AH16" s="212" t="s">
        <v>18</v>
      </c>
      <c r="AI16" s="212" t="s">
        <v>18</v>
      </c>
      <c r="AJ16" s="212" t="s">
        <v>18</v>
      </c>
      <c r="AK16" s="212" t="s">
        <v>18</v>
      </c>
      <c r="AL16" s="18"/>
      <c r="AM16" s="1"/>
      <c r="AN16" s="34" t="s">
        <v>38</v>
      </c>
      <c r="AO16" s="34" t="e">
        <f>ROUND(AO14*AO15,-2)</f>
        <v>#N/A</v>
      </c>
      <c r="AP16" s="9"/>
      <c r="AQ16" s="9"/>
      <c r="AR16" s="9"/>
      <c r="AS16" s="50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</row>
    <row r="17" spans="1:66" hidden="1" x14ac:dyDescent="0.2">
      <c r="A17" s="15"/>
      <c r="B17" s="22" t="s">
        <v>24</v>
      </c>
      <c r="C17" s="21"/>
      <c r="D17" s="21"/>
      <c r="E17" s="21"/>
      <c r="F17" s="15"/>
      <c r="G17" s="15"/>
      <c r="H17" s="15"/>
      <c r="I17" s="15"/>
      <c r="J17" s="15"/>
      <c r="K17" s="15"/>
      <c r="L17" s="15"/>
      <c r="M17" s="21"/>
      <c r="N17" s="15"/>
      <c r="O17" s="15"/>
      <c r="P17" s="15"/>
      <c r="Q17" s="21"/>
      <c r="R17" s="21" t="s">
        <v>18</v>
      </c>
      <c r="S17" s="15"/>
      <c r="T17" s="15"/>
      <c r="U17" s="15"/>
      <c r="V17" s="15"/>
      <c r="W17" s="15"/>
      <c r="X17" s="15"/>
      <c r="Y17" s="3">
        <v>1262</v>
      </c>
      <c r="Z17" s="3" t="s">
        <v>181</v>
      </c>
      <c r="AA17" s="209">
        <v>75</v>
      </c>
      <c r="AB17" s="210" t="s">
        <v>302</v>
      </c>
      <c r="AC17" s="210">
        <v>324.08</v>
      </c>
      <c r="AD17" s="212">
        <v>324.08</v>
      </c>
      <c r="AE17" s="212" t="s">
        <v>18</v>
      </c>
      <c r="AF17" s="212" t="s">
        <v>18</v>
      </c>
      <c r="AG17" s="212" t="s">
        <v>18</v>
      </c>
      <c r="AH17" s="212" t="s">
        <v>18</v>
      </c>
      <c r="AI17" s="212" t="s">
        <v>18</v>
      </c>
      <c r="AJ17" s="212" t="s">
        <v>18</v>
      </c>
      <c r="AK17" s="212" t="s">
        <v>18</v>
      </c>
      <c r="AL17" s="18"/>
      <c r="AM17" s="1"/>
      <c r="AQ17" s="9"/>
      <c r="AR17" s="9"/>
      <c r="AS17" s="50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</row>
    <row r="18" spans="1:66" hidden="1" x14ac:dyDescent="0.2">
      <c r="A18" s="15"/>
      <c r="B18" s="21"/>
      <c r="C18" s="21" t="s">
        <v>25</v>
      </c>
      <c r="D18" s="21"/>
      <c r="E18" s="21"/>
      <c r="F18" s="15"/>
      <c r="G18" s="15"/>
      <c r="H18" s="15"/>
      <c r="I18" s="15"/>
      <c r="J18" s="15"/>
      <c r="K18" s="15"/>
      <c r="L18" s="15"/>
      <c r="M18" s="21"/>
      <c r="N18" s="15"/>
      <c r="O18" s="131"/>
      <c r="P18" s="132"/>
      <c r="Q18" s="133"/>
      <c r="R18" s="21" t="s">
        <v>1</v>
      </c>
      <c r="S18" s="15"/>
      <c r="T18" s="15"/>
      <c r="U18" s="15"/>
      <c r="V18" s="15"/>
      <c r="W18" s="15"/>
      <c r="X18" s="15"/>
      <c r="Y18" s="3">
        <v>1263</v>
      </c>
      <c r="Z18" s="3" t="s">
        <v>186</v>
      </c>
      <c r="AA18" s="209">
        <v>76</v>
      </c>
      <c r="AB18" s="210" t="s">
        <v>303</v>
      </c>
      <c r="AC18" s="210">
        <v>342.59</v>
      </c>
      <c r="AD18" s="212">
        <v>342.59</v>
      </c>
      <c r="AE18" s="212" t="s">
        <v>18</v>
      </c>
      <c r="AF18" s="212" t="s">
        <v>18</v>
      </c>
      <c r="AG18" s="212" t="s">
        <v>18</v>
      </c>
      <c r="AH18" s="212" t="s">
        <v>18</v>
      </c>
      <c r="AI18" s="212" t="s">
        <v>18</v>
      </c>
      <c r="AJ18" s="212" t="s">
        <v>18</v>
      </c>
      <c r="AK18" s="212" t="s">
        <v>18</v>
      </c>
      <c r="AL18" s="18"/>
      <c r="AM18" s="1"/>
      <c r="AN18" s="159" t="s">
        <v>9</v>
      </c>
      <c r="AO18" s="159"/>
      <c r="AQ18" s="9"/>
      <c r="AR18" s="9"/>
      <c r="AS18" s="50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</row>
    <row r="19" spans="1:66" hidden="1" x14ac:dyDescent="0.2">
      <c r="A19" s="15"/>
      <c r="B19" s="21"/>
      <c r="C19" s="21" t="s">
        <v>26</v>
      </c>
      <c r="D19" s="21"/>
      <c r="E19" s="21"/>
      <c r="F19" s="15"/>
      <c r="G19" s="15"/>
      <c r="H19" s="15"/>
      <c r="I19" s="15"/>
      <c r="J19" s="15"/>
      <c r="K19" s="15"/>
      <c r="L19" s="15"/>
      <c r="M19" s="21"/>
      <c r="N19" s="15"/>
      <c r="O19" s="131"/>
      <c r="P19" s="132"/>
      <c r="Q19" s="133"/>
      <c r="R19" s="21" t="s">
        <v>19</v>
      </c>
      <c r="S19" s="15"/>
      <c r="T19" s="15"/>
      <c r="U19" s="15"/>
      <c r="V19" s="15"/>
      <c r="W19" s="15"/>
      <c r="X19" s="15"/>
      <c r="Y19" s="3">
        <v>1264</v>
      </c>
      <c r="Z19" s="3" t="s">
        <v>197</v>
      </c>
      <c r="AA19" s="209">
        <v>77</v>
      </c>
      <c r="AB19" s="210" t="s">
        <v>304</v>
      </c>
      <c r="AC19" s="210">
        <v>363.12</v>
      </c>
      <c r="AD19" s="212">
        <v>363.12</v>
      </c>
      <c r="AE19" s="212" t="s">
        <v>18</v>
      </c>
      <c r="AF19" s="212" t="s">
        <v>18</v>
      </c>
      <c r="AG19" s="212" t="s">
        <v>18</v>
      </c>
      <c r="AH19" s="212" t="s">
        <v>18</v>
      </c>
      <c r="AI19" s="212" t="s">
        <v>18</v>
      </c>
      <c r="AJ19" s="212" t="s">
        <v>18</v>
      </c>
      <c r="AK19" s="212" t="s">
        <v>18</v>
      </c>
      <c r="AL19" s="18"/>
      <c r="AM19" s="1"/>
      <c r="AN19" s="48" t="s">
        <v>10</v>
      </c>
      <c r="AO19" s="9"/>
      <c r="AP19" s="9"/>
      <c r="AQ19" s="9"/>
      <c r="AR19" s="9"/>
      <c r="AS19" s="50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</row>
    <row r="20" spans="1:66" hidden="1" x14ac:dyDescent="0.2">
      <c r="A20" s="15"/>
      <c r="B20" s="22" t="s">
        <v>27</v>
      </c>
      <c r="C20" s="21"/>
      <c r="D20" s="21"/>
      <c r="E20" s="21"/>
      <c r="F20" s="15"/>
      <c r="G20" s="15"/>
      <c r="H20" s="15"/>
      <c r="I20" s="15"/>
      <c r="J20" s="15"/>
      <c r="K20" s="15"/>
      <c r="L20" s="15"/>
      <c r="M20" s="21"/>
      <c r="N20" s="15"/>
      <c r="O20" s="15"/>
      <c r="P20" s="15"/>
      <c r="Q20" s="21"/>
      <c r="R20" s="21" t="s">
        <v>18</v>
      </c>
      <c r="S20" s="15"/>
      <c r="T20" s="15"/>
      <c r="U20" s="15"/>
      <c r="V20" s="15"/>
      <c r="W20" s="15"/>
      <c r="X20" s="15"/>
      <c r="Y20" s="3">
        <v>1265</v>
      </c>
      <c r="Z20" s="3" t="s">
        <v>206</v>
      </c>
      <c r="AA20" s="209">
        <v>79</v>
      </c>
      <c r="AB20" s="210" t="s">
        <v>52</v>
      </c>
      <c r="AC20" s="210">
        <v>321.67</v>
      </c>
      <c r="AD20" s="212">
        <v>321.67</v>
      </c>
      <c r="AE20" s="212" t="s">
        <v>18</v>
      </c>
      <c r="AF20" s="212" t="s">
        <v>18</v>
      </c>
      <c r="AG20" s="212" t="s">
        <v>18</v>
      </c>
      <c r="AH20" s="212" t="s">
        <v>18</v>
      </c>
      <c r="AI20" s="212" t="s">
        <v>18</v>
      </c>
      <c r="AJ20" s="212" t="s">
        <v>18</v>
      </c>
      <c r="AK20" s="212" t="s">
        <v>18</v>
      </c>
      <c r="AL20" s="18"/>
      <c r="AM20" s="1"/>
      <c r="AN20" s="48" t="s">
        <v>11</v>
      </c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</row>
    <row r="21" spans="1:66" ht="12.75" hidden="1" customHeight="1" x14ac:dyDescent="0.25">
      <c r="A21" s="15"/>
      <c r="B21" s="21"/>
      <c r="C21" s="21" t="s">
        <v>29</v>
      </c>
      <c r="D21" s="21"/>
      <c r="E21" s="21"/>
      <c r="F21" s="15"/>
      <c r="G21" s="15"/>
      <c r="H21" s="15"/>
      <c r="I21" s="15"/>
      <c r="J21" s="15"/>
      <c r="K21" s="15"/>
      <c r="L21" s="15"/>
      <c r="M21" s="21"/>
      <c r="N21" s="15"/>
      <c r="O21" s="120"/>
      <c r="P21" s="121"/>
      <c r="Q21" s="122"/>
      <c r="R21" s="21"/>
      <c r="S21" s="15"/>
      <c r="T21" s="15"/>
      <c r="U21" s="15"/>
      <c r="V21" s="15"/>
      <c r="W21" s="15"/>
      <c r="X21" s="15"/>
      <c r="Y21" s="3">
        <v>1271</v>
      </c>
      <c r="Z21" s="3" t="s">
        <v>220</v>
      </c>
      <c r="AA21" s="219">
        <v>1122</v>
      </c>
      <c r="AB21" s="220" t="s">
        <v>367</v>
      </c>
      <c r="AC21" s="223" t="s">
        <v>18</v>
      </c>
      <c r="AD21" s="222" t="s">
        <v>18</v>
      </c>
      <c r="AE21" s="222" t="s">
        <v>18</v>
      </c>
      <c r="AF21" s="222" t="s">
        <v>18</v>
      </c>
      <c r="AG21" s="222" t="s">
        <v>18</v>
      </c>
      <c r="AH21" s="222" t="s">
        <v>18</v>
      </c>
      <c r="AI21" s="222" t="s">
        <v>18</v>
      </c>
      <c r="AJ21" s="222" t="s">
        <v>18</v>
      </c>
      <c r="AK21" s="222" t="s">
        <v>18</v>
      </c>
      <c r="AL21" s="18"/>
      <c r="AM21" s="1"/>
      <c r="AN21" s="48" t="s">
        <v>12</v>
      </c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</row>
    <row r="22" spans="1:66" hidden="1" x14ac:dyDescent="0.2">
      <c r="A22" s="15"/>
      <c r="B22" s="21"/>
      <c r="C22" s="21" t="s">
        <v>28</v>
      </c>
      <c r="D22" s="21"/>
      <c r="E22" s="21"/>
      <c r="F22" s="15"/>
      <c r="G22" s="15"/>
      <c r="H22" s="15"/>
      <c r="I22" s="15"/>
      <c r="J22" s="15"/>
      <c r="K22" s="15"/>
      <c r="L22" s="15"/>
      <c r="M22" s="21"/>
      <c r="N22" s="15"/>
      <c r="O22" s="131"/>
      <c r="P22" s="132"/>
      <c r="Q22" s="133"/>
      <c r="R22" s="21" t="s">
        <v>1</v>
      </c>
      <c r="S22" s="15"/>
      <c r="T22" s="15"/>
      <c r="U22" s="15"/>
      <c r="V22" s="15"/>
      <c r="W22" s="15"/>
      <c r="X22" s="15"/>
      <c r="Y22" s="3">
        <v>1272</v>
      </c>
      <c r="Z22" s="3" t="s">
        <v>267</v>
      </c>
      <c r="AA22" s="214">
        <v>11</v>
      </c>
      <c r="AB22" s="215" t="s">
        <v>54</v>
      </c>
      <c r="AC22" s="216">
        <v>270.36</v>
      </c>
      <c r="AD22" s="217">
        <v>266.02</v>
      </c>
      <c r="AE22" s="217" t="s">
        <v>18</v>
      </c>
      <c r="AF22" s="217" t="s">
        <v>18</v>
      </c>
      <c r="AG22" s="217" t="s">
        <v>18</v>
      </c>
      <c r="AH22" s="217">
        <v>274.68</v>
      </c>
      <c r="AI22" s="212" t="s">
        <v>18</v>
      </c>
      <c r="AJ22" s="212" t="s">
        <v>18</v>
      </c>
      <c r="AK22" s="212" t="s">
        <v>18</v>
      </c>
      <c r="AL22" s="18"/>
      <c r="AM22" s="1"/>
      <c r="AN22" s="48" t="s">
        <v>13</v>
      </c>
      <c r="AO22" s="9"/>
      <c r="AP22" s="9"/>
      <c r="AQ22" s="9"/>
      <c r="AR22" s="9"/>
      <c r="AS22" s="52" t="s">
        <v>316</v>
      </c>
      <c r="AT22" s="62" t="s">
        <v>42</v>
      </c>
      <c r="AU22" s="63" t="s">
        <v>51</v>
      </c>
      <c r="AV22" s="63" t="s">
        <v>53</v>
      </c>
      <c r="AW22" s="63" t="s">
        <v>74</v>
      </c>
      <c r="AX22" s="63" t="s">
        <v>85</v>
      </c>
      <c r="AY22" s="63" t="s">
        <v>92</v>
      </c>
      <c r="AZ22" s="63" t="s">
        <v>96</v>
      </c>
      <c r="BA22" s="63" t="s">
        <v>104</v>
      </c>
      <c r="BB22" s="63" t="s">
        <v>313</v>
      </c>
      <c r="BC22" s="63" t="s">
        <v>133</v>
      </c>
      <c r="BD22" s="63" t="s">
        <v>139</v>
      </c>
      <c r="BE22" s="63" t="s">
        <v>153</v>
      </c>
      <c r="BF22" s="63" t="s">
        <v>172</v>
      </c>
      <c r="BG22" s="63" t="s">
        <v>181</v>
      </c>
      <c r="BH22" s="63" t="s">
        <v>186</v>
      </c>
      <c r="BI22" s="63" t="s">
        <v>197</v>
      </c>
      <c r="BJ22" s="63" t="s">
        <v>206</v>
      </c>
      <c r="BK22" s="63" t="s">
        <v>220</v>
      </c>
      <c r="BL22" s="63" t="s">
        <v>267</v>
      </c>
      <c r="BM22" s="63" t="s">
        <v>270</v>
      </c>
      <c r="BN22" s="63" t="s">
        <v>272</v>
      </c>
    </row>
    <row r="23" spans="1:66" hidden="1" x14ac:dyDescent="0.2">
      <c r="A23" s="15"/>
      <c r="B23" s="21"/>
      <c r="C23" s="21" t="s">
        <v>320</v>
      </c>
      <c r="D23" s="21"/>
      <c r="E23" s="21"/>
      <c r="F23" s="15"/>
      <c r="G23" s="15"/>
      <c r="H23" s="15"/>
      <c r="I23" s="15"/>
      <c r="J23" s="15"/>
      <c r="K23" s="15"/>
      <c r="L23" s="15"/>
      <c r="M23" s="21"/>
      <c r="N23" s="15"/>
      <c r="O23" s="126"/>
      <c r="P23" s="127"/>
      <c r="Q23" s="128"/>
      <c r="R23" s="21" t="s">
        <v>19</v>
      </c>
      <c r="S23" s="15"/>
      <c r="T23" s="15"/>
      <c r="U23" s="15"/>
      <c r="V23" s="15"/>
      <c r="W23" s="15"/>
      <c r="X23" s="15"/>
      <c r="Y23" s="3">
        <v>1273</v>
      </c>
      <c r="Z23" s="3" t="s">
        <v>270</v>
      </c>
      <c r="AA23" s="214">
        <v>12</v>
      </c>
      <c r="AB23" s="215" t="s">
        <v>55</v>
      </c>
      <c r="AC23" s="216">
        <v>273.02</v>
      </c>
      <c r="AD23" s="217">
        <v>268.61</v>
      </c>
      <c r="AE23" s="217" t="s">
        <v>18</v>
      </c>
      <c r="AF23" s="217" t="s">
        <v>18</v>
      </c>
      <c r="AG23" s="217" t="s">
        <v>18</v>
      </c>
      <c r="AH23" s="217">
        <v>277.43</v>
      </c>
      <c r="AI23" s="212" t="s">
        <v>18</v>
      </c>
      <c r="AJ23" s="212" t="s">
        <v>18</v>
      </c>
      <c r="AK23" s="212" t="s">
        <v>18</v>
      </c>
      <c r="AL23" s="18"/>
      <c r="AM23" s="1"/>
      <c r="AN23" s="9"/>
      <c r="AO23" s="9"/>
      <c r="AP23" s="9"/>
      <c r="AQ23" s="9"/>
      <c r="AR23" s="9"/>
      <c r="AS23" s="53">
        <v>14416</v>
      </c>
      <c r="AT23" s="59">
        <v>15.188069377738865</v>
      </c>
      <c r="AU23" s="60">
        <v>15.30851875762729</v>
      </c>
      <c r="AV23" s="60">
        <v>15.30851875762729</v>
      </c>
      <c r="AW23" s="60">
        <v>15.439346276737632</v>
      </c>
      <c r="AX23" s="60">
        <v>20.616276821736527</v>
      </c>
      <c r="AY23" s="60">
        <v>20.616276821736527</v>
      </c>
      <c r="AZ23" s="60">
        <v>20.40940384597825</v>
      </c>
      <c r="BA23" s="60">
        <v>20.494546989199257</v>
      </c>
      <c r="BB23" s="60">
        <v>18.211634615218909</v>
      </c>
      <c r="BC23" s="60">
        <v>18.211634615218909</v>
      </c>
      <c r="BD23" s="60">
        <v>18.814687430238081</v>
      </c>
      <c r="BE23" s="60">
        <v>18.814687430238081</v>
      </c>
      <c r="BF23" s="60">
        <v>20.085816489867955</v>
      </c>
      <c r="BG23" s="60">
        <v>20.085816489867955</v>
      </c>
      <c r="BH23" s="60">
        <v>20.085816489867955</v>
      </c>
      <c r="BI23" s="60">
        <v>20.085816489867955</v>
      </c>
      <c r="BJ23" s="60">
        <v>20.085816489867955</v>
      </c>
      <c r="BK23" s="60">
        <v>20.2658349990113</v>
      </c>
      <c r="BL23" s="60">
        <v>20.2658349990113</v>
      </c>
      <c r="BM23" s="60">
        <v>20.2658349990113</v>
      </c>
      <c r="BN23" s="60">
        <v>20.2658349990113</v>
      </c>
    </row>
    <row r="24" spans="1:66" hidden="1" x14ac:dyDescent="0.2">
      <c r="A24" s="15"/>
      <c r="B24" s="22" t="s">
        <v>30</v>
      </c>
      <c r="C24" s="21"/>
      <c r="D24" s="21"/>
      <c r="E24" s="21"/>
      <c r="F24" s="15"/>
      <c r="G24" s="15"/>
      <c r="H24" s="15"/>
      <c r="I24" s="15"/>
      <c r="J24" s="15"/>
      <c r="K24" s="15"/>
      <c r="L24" s="15"/>
      <c r="M24" s="21"/>
      <c r="N24" s="15"/>
      <c r="O24" s="15"/>
      <c r="P24" s="15"/>
      <c r="Q24" s="21"/>
      <c r="R24" s="21" t="s">
        <v>18</v>
      </c>
      <c r="S24" s="15"/>
      <c r="T24" s="15"/>
      <c r="U24" s="15"/>
      <c r="V24" s="15"/>
      <c r="W24" s="15"/>
      <c r="X24" s="15"/>
      <c r="Y24" s="3">
        <v>1274</v>
      </c>
      <c r="Z24" s="3" t="s">
        <v>272</v>
      </c>
      <c r="AA24" s="214">
        <v>13</v>
      </c>
      <c r="AB24" s="215" t="s">
        <v>56</v>
      </c>
      <c r="AC24" s="216">
        <v>275.74</v>
      </c>
      <c r="AD24" s="217">
        <v>271.33</v>
      </c>
      <c r="AE24" s="217" t="s">
        <v>18</v>
      </c>
      <c r="AF24" s="217" t="s">
        <v>18</v>
      </c>
      <c r="AG24" s="217" t="s">
        <v>18</v>
      </c>
      <c r="AH24" s="217">
        <v>280.16000000000003</v>
      </c>
      <c r="AI24" s="212" t="s">
        <v>18</v>
      </c>
      <c r="AJ24" s="212" t="s">
        <v>18</v>
      </c>
      <c r="AK24" s="212" t="s">
        <v>18</v>
      </c>
      <c r="AL24" s="18"/>
      <c r="AM24" s="1"/>
      <c r="AN24" s="33" t="s">
        <v>314</v>
      </c>
      <c r="AO24" s="31" t="e">
        <f>ROUND(VLOOKUP(T38,AS7:BN19,MATCH(I43,AT4:BN4,0)+1,0)*IF(T38&gt;=2009,S40,S40/30.126),0)</f>
        <v>#N/A</v>
      </c>
      <c r="AP24" s="9"/>
      <c r="AQ24" s="9"/>
      <c r="AR24" s="9"/>
      <c r="AS24" s="53">
        <v>15706</v>
      </c>
      <c r="AT24" s="59">
        <v>13.720026538156139</v>
      </c>
      <c r="AU24" s="60">
        <v>13.828833566058982</v>
      </c>
      <c r="AV24" s="60">
        <v>13.828833566058982</v>
      </c>
      <c r="AW24" s="60">
        <v>13.947015606809051</v>
      </c>
      <c r="AX24" s="60">
        <v>18.623556297864972</v>
      </c>
      <c r="AY24" s="60">
        <v>18.623556297864972</v>
      </c>
      <c r="AZ24" s="60">
        <v>18.436679174325441</v>
      </c>
      <c r="BA24" s="60">
        <v>18.513592582835834</v>
      </c>
      <c r="BB24" s="60">
        <v>16.45134111582556</v>
      </c>
      <c r="BC24" s="60">
        <v>16.45134111582556</v>
      </c>
      <c r="BD24" s="60">
        <v>16.996104273024471</v>
      </c>
      <c r="BE24" s="60">
        <v>16.996104273024471</v>
      </c>
      <c r="BF24" s="60">
        <v>18.144369006204126</v>
      </c>
      <c r="BG24" s="60">
        <v>18.144369006204126</v>
      </c>
      <c r="BH24" s="60">
        <v>18.144369006204126</v>
      </c>
      <c r="BI24" s="60">
        <v>18.144369006204126</v>
      </c>
      <c r="BJ24" s="60">
        <v>18.144369006204126</v>
      </c>
      <c r="BK24" s="60">
        <v>18.30698735231374</v>
      </c>
      <c r="BL24" s="60">
        <v>18.30698735231374</v>
      </c>
      <c r="BM24" s="60">
        <v>18.30698735231374</v>
      </c>
      <c r="BN24" s="60">
        <v>18.30698735231374</v>
      </c>
    </row>
    <row r="25" spans="1:66" hidden="1" x14ac:dyDescent="0.2">
      <c r="A25" s="15"/>
      <c r="B25" s="21"/>
      <c r="C25" s="21" t="s">
        <v>305</v>
      </c>
      <c r="D25" s="21"/>
      <c r="E25" s="21"/>
      <c r="F25" s="15"/>
      <c r="G25" s="15"/>
      <c r="H25" s="15"/>
      <c r="I25" s="15"/>
      <c r="J25" s="15"/>
      <c r="K25" s="15"/>
      <c r="L25" s="15"/>
      <c r="M25" s="21"/>
      <c r="N25" s="15"/>
      <c r="O25" s="134"/>
      <c r="P25" s="135"/>
      <c r="Q25" s="136"/>
      <c r="R25" s="21" t="s">
        <v>19</v>
      </c>
      <c r="S25" s="15"/>
      <c r="T25" s="15"/>
      <c r="U25" s="15"/>
      <c r="V25" s="15"/>
      <c r="W25" s="15"/>
      <c r="X25" s="15"/>
      <c r="Y25" s="12"/>
      <c r="Z25" s="2"/>
      <c r="AA25" s="214">
        <v>14</v>
      </c>
      <c r="AB25" s="215" t="s">
        <v>57</v>
      </c>
      <c r="AC25" s="216">
        <v>278.51</v>
      </c>
      <c r="AD25" s="217">
        <v>274.07</v>
      </c>
      <c r="AE25" s="217" t="s">
        <v>18</v>
      </c>
      <c r="AF25" s="217" t="s">
        <v>18</v>
      </c>
      <c r="AG25" s="217" t="s">
        <v>18</v>
      </c>
      <c r="AH25" s="217">
        <v>282.95</v>
      </c>
      <c r="AI25" s="212" t="s">
        <v>18</v>
      </c>
      <c r="AJ25" s="212" t="s">
        <v>18</v>
      </c>
      <c r="AK25" s="212" t="s">
        <v>18</v>
      </c>
      <c r="AL25" s="18"/>
      <c r="AM25" s="1"/>
      <c r="AN25" s="33" t="s">
        <v>315</v>
      </c>
      <c r="AO25" s="31" t="e">
        <f ca="1">AO24*(100-MIN(80,(YEAR(TODAY())-V41)*V42))/100</f>
        <v>#N/A</v>
      </c>
      <c r="AP25" s="9"/>
      <c r="AQ25" s="9"/>
      <c r="AR25" s="9"/>
      <c r="AS25" s="53">
        <v>16802</v>
      </c>
      <c r="AT25" s="59">
        <v>7.8400151646606577</v>
      </c>
      <c r="AU25" s="60">
        <v>7.9021906091765617</v>
      </c>
      <c r="AV25" s="60">
        <v>7.9021906091765617</v>
      </c>
      <c r="AW25" s="60">
        <v>7.9697232038908918</v>
      </c>
      <c r="AX25" s="60">
        <v>10.642032170208566</v>
      </c>
      <c r="AY25" s="60">
        <v>10.642032170208566</v>
      </c>
      <c r="AZ25" s="60">
        <v>10.535245242471674</v>
      </c>
      <c r="BA25" s="60">
        <v>10.579195761620477</v>
      </c>
      <c r="BB25" s="60">
        <v>9.4007663519003142</v>
      </c>
      <c r="BC25" s="60">
        <v>9.4007663519003142</v>
      </c>
      <c r="BD25" s="60">
        <v>9.7120595845854076</v>
      </c>
      <c r="BE25" s="60">
        <v>9.7120595845854076</v>
      </c>
      <c r="BF25" s="60">
        <v>10.368210860688079</v>
      </c>
      <c r="BG25" s="60">
        <v>10.368210860688079</v>
      </c>
      <c r="BH25" s="60">
        <v>10.368210860688079</v>
      </c>
      <c r="BI25" s="60">
        <v>10.368210860688079</v>
      </c>
      <c r="BJ25" s="60">
        <v>10.368210860688079</v>
      </c>
      <c r="BK25" s="60">
        <v>10.461135629893565</v>
      </c>
      <c r="BL25" s="60">
        <v>10.461135629893565</v>
      </c>
      <c r="BM25" s="60">
        <v>10.461135629893565</v>
      </c>
      <c r="BN25" s="60">
        <v>10.461135629893565</v>
      </c>
    </row>
    <row r="26" spans="1:66" x14ac:dyDescent="0.2">
      <c r="A26" s="21"/>
      <c r="B26" s="21"/>
      <c r="C26" s="15"/>
      <c r="D26" s="16"/>
      <c r="E26" s="17"/>
      <c r="F26" s="17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2"/>
      <c r="Z26" s="51" t="s">
        <v>285</v>
      </c>
      <c r="AA26" s="214">
        <v>15</v>
      </c>
      <c r="AB26" s="215" t="s">
        <v>58</v>
      </c>
      <c r="AC26" s="216">
        <v>281.55</v>
      </c>
      <c r="AD26" s="217">
        <v>277.06</v>
      </c>
      <c r="AE26" s="217" t="s">
        <v>18</v>
      </c>
      <c r="AF26" s="217" t="s">
        <v>18</v>
      </c>
      <c r="AG26" s="217" t="s">
        <v>18</v>
      </c>
      <c r="AH26" s="217">
        <v>286.04000000000002</v>
      </c>
      <c r="AI26" s="212" t="s">
        <v>18</v>
      </c>
      <c r="AJ26" s="212" t="s">
        <v>18</v>
      </c>
      <c r="AK26" s="212" t="s">
        <v>18</v>
      </c>
      <c r="AL26" s="18"/>
      <c r="AM26" s="1"/>
      <c r="AN26" s="9"/>
      <c r="AO26" s="64"/>
      <c r="AP26" s="9"/>
      <c r="AQ26" s="9"/>
      <c r="AR26" s="9"/>
      <c r="AS26" s="53">
        <v>18993</v>
      </c>
      <c r="AT26" s="59">
        <v>7.0630767249195117</v>
      </c>
      <c r="AU26" s="60">
        <v>7.1190906388978039</v>
      </c>
      <c r="AV26" s="60">
        <v>7.1190906388978039</v>
      </c>
      <c r="AW26" s="60">
        <v>7.1799308143161182</v>
      </c>
      <c r="AX26" s="60">
        <v>9.5874163695572534</v>
      </c>
      <c r="AY26" s="60">
        <v>9.5874163695572534</v>
      </c>
      <c r="AZ26" s="60">
        <v>9.4912119301546607</v>
      </c>
      <c r="BA26" s="60">
        <v>9.5308069924508718</v>
      </c>
      <c r="BB26" s="60">
        <v>8.4691588755858724</v>
      </c>
      <c r="BC26" s="60">
        <v>8.4691588755858724</v>
      </c>
      <c r="BD26" s="60">
        <v>8.7496032293562216</v>
      </c>
      <c r="BE26" s="60">
        <v>8.7496032293562216</v>
      </c>
      <c r="BF26" s="60">
        <v>9.340730505124391</v>
      </c>
      <c r="BG26" s="60">
        <v>9.340730505124391</v>
      </c>
      <c r="BH26" s="60">
        <v>9.340730505124391</v>
      </c>
      <c r="BI26" s="60">
        <v>9.340730505124391</v>
      </c>
      <c r="BJ26" s="60">
        <v>9.340730505124391</v>
      </c>
      <c r="BK26" s="60">
        <v>9.4244465134176174</v>
      </c>
      <c r="BL26" s="60">
        <v>9.4244465134176174</v>
      </c>
      <c r="BM26" s="60">
        <v>9.4244465134176174</v>
      </c>
      <c r="BN26" s="60">
        <v>9.4244465134176174</v>
      </c>
    </row>
    <row r="27" spans="1:66" x14ac:dyDescent="0.2">
      <c r="A27" s="97" t="s">
        <v>31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2"/>
      <c r="Z27" s="51" t="s">
        <v>286</v>
      </c>
      <c r="AA27" s="214">
        <v>16</v>
      </c>
      <c r="AB27" s="215" t="s">
        <v>59</v>
      </c>
      <c r="AC27" s="216">
        <v>284.7</v>
      </c>
      <c r="AD27" s="217">
        <v>280.11</v>
      </c>
      <c r="AE27" s="217" t="s">
        <v>18</v>
      </c>
      <c r="AF27" s="217" t="s">
        <v>18</v>
      </c>
      <c r="AG27" s="217" t="s">
        <v>18</v>
      </c>
      <c r="AH27" s="217">
        <v>289.26</v>
      </c>
      <c r="AI27" s="212" t="s">
        <v>18</v>
      </c>
      <c r="AJ27" s="212" t="s">
        <v>18</v>
      </c>
      <c r="AK27" s="212" t="s">
        <v>18</v>
      </c>
      <c r="AL27" s="18"/>
      <c r="AM27" s="1"/>
      <c r="AN27" s="33" t="s">
        <v>317</v>
      </c>
      <c r="AO27" s="31" t="e">
        <f>ROUND(VLOOKUP(T50,AS23:BN147,MATCH(I53,AT22:BN22,0)+1)*IF(YEAR(T50)&gt;=2009,T51,T51/30.126),0)</f>
        <v>#N/A</v>
      </c>
      <c r="AP27" s="9"/>
      <c r="AQ27" s="9"/>
      <c r="AR27" s="9"/>
      <c r="AS27" s="53">
        <v>19510</v>
      </c>
      <c r="AT27" s="59">
        <v>3.1815660923060847</v>
      </c>
      <c r="AU27" s="60">
        <v>3.206797585089098</v>
      </c>
      <c r="AV27" s="60">
        <v>3.206797585089098</v>
      </c>
      <c r="AW27" s="60">
        <v>3.234203069511763</v>
      </c>
      <c r="AX27" s="60">
        <v>4.3186560223230908</v>
      </c>
      <c r="AY27" s="60">
        <v>4.3186560223230908</v>
      </c>
      <c r="AZ27" s="60">
        <v>4.2753206892588578</v>
      </c>
      <c r="BA27" s="60">
        <v>4.2931563029058006</v>
      </c>
      <c r="BB27" s="60">
        <v>3.8149364304440887</v>
      </c>
      <c r="BC27" s="60">
        <v>3.8149364304440887</v>
      </c>
      <c r="BD27" s="60">
        <v>3.9412627159262286</v>
      </c>
      <c r="BE27" s="60">
        <v>3.9412627159262286</v>
      </c>
      <c r="BF27" s="60">
        <v>4.2075362635695477</v>
      </c>
      <c r="BG27" s="60">
        <v>4.2075362635695477</v>
      </c>
      <c r="BH27" s="60">
        <v>4.2075362635695477</v>
      </c>
      <c r="BI27" s="60">
        <v>4.2075362635695477</v>
      </c>
      <c r="BJ27" s="60">
        <v>4.2075362635695477</v>
      </c>
      <c r="BK27" s="60">
        <v>4.2452461772151491</v>
      </c>
      <c r="BL27" s="60">
        <v>4.2452461772151491</v>
      </c>
      <c r="BM27" s="60">
        <v>4.2452461772151491</v>
      </c>
      <c r="BN27" s="60">
        <v>4.2452461772151491</v>
      </c>
    </row>
    <row r="28" spans="1:66" x14ac:dyDescent="0.2">
      <c r="A28" s="15"/>
      <c r="B28" s="15" t="s">
        <v>32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6"/>
      <c r="P28" s="157"/>
      <c r="Q28" s="158"/>
      <c r="R28" s="15"/>
      <c r="S28" s="15"/>
      <c r="T28" s="15"/>
      <c r="U28" s="15"/>
      <c r="V28" s="15"/>
      <c r="W28" s="15"/>
      <c r="X28" s="15"/>
      <c r="Y28" s="12"/>
      <c r="Z28" s="2"/>
      <c r="AA28" s="214">
        <v>17</v>
      </c>
      <c r="AB28" s="215" t="s">
        <v>60</v>
      </c>
      <c r="AC28" s="216">
        <v>287.52999999999997</v>
      </c>
      <c r="AD28" s="217">
        <v>282.91000000000003</v>
      </c>
      <c r="AE28" s="217" t="s">
        <v>18</v>
      </c>
      <c r="AF28" s="217" t="s">
        <v>18</v>
      </c>
      <c r="AG28" s="217" t="s">
        <v>18</v>
      </c>
      <c r="AH28" s="217">
        <v>292.13</v>
      </c>
      <c r="AI28" s="212" t="s">
        <v>18</v>
      </c>
      <c r="AJ28" s="212" t="s">
        <v>18</v>
      </c>
      <c r="AK28" s="212" t="s">
        <v>18</v>
      </c>
      <c r="AL28" s="18"/>
      <c r="AM28" s="1"/>
      <c r="AN28" s="33" t="s">
        <v>318</v>
      </c>
      <c r="AO28" s="31" t="e">
        <f ca="1">AO27*(100-MIN(80,(YEAR(TODAY())-YEAR(T50))*VLOOKUP(R52,AN4:AQ11,4,0)))/100</f>
        <v>#N/A</v>
      </c>
      <c r="AP28" s="9"/>
      <c r="AQ28" s="9"/>
      <c r="AR28" s="9"/>
      <c r="AS28" s="53">
        <v>21731</v>
      </c>
      <c r="AT28" s="59">
        <v>2.6513050769217363</v>
      </c>
      <c r="AU28" s="60">
        <v>2.6723313209075821</v>
      </c>
      <c r="AV28" s="60">
        <v>2.6723313209075821</v>
      </c>
      <c r="AW28" s="60">
        <v>2.6951692245931347</v>
      </c>
      <c r="AX28" s="60">
        <v>3.5988800186025713</v>
      </c>
      <c r="AY28" s="60">
        <v>3.5988800186025713</v>
      </c>
      <c r="AZ28" s="60">
        <v>3.5627672410490461</v>
      </c>
      <c r="BA28" s="60">
        <v>3.577630252421498</v>
      </c>
      <c r="BB28" s="60">
        <v>3.1791136920367338</v>
      </c>
      <c r="BC28" s="60">
        <v>3.1791136920367338</v>
      </c>
      <c r="BD28" s="60">
        <v>3.2843855966051887</v>
      </c>
      <c r="BE28" s="60">
        <v>3.2843855966051887</v>
      </c>
      <c r="BF28" s="60">
        <v>3.5062802196412881</v>
      </c>
      <c r="BG28" s="60">
        <v>3.5062802196412881</v>
      </c>
      <c r="BH28" s="60">
        <v>3.5062802196412881</v>
      </c>
      <c r="BI28" s="60">
        <v>3.5062802196412881</v>
      </c>
      <c r="BJ28" s="60">
        <v>3.5062802196412881</v>
      </c>
      <c r="BK28" s="60">
        <v>3.5377051476792856</v>
      </c>
      <c r="BL28" s="60">
        <v>3.5377051476792856</v>
      </c>
      <c r="BM28" s="60">
        <v>3.5377051476792856</v>
      </c>
      <c r="BN28" s="60">
        <v>3.5377051476792856</v>
      </c>
    </row>
    <row r="29" spans="1:66" x14ac:dyDescent="0.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2"/>
      <c r="Z29" s="2"/>
      <c r="AA29" s="214">
        <v>30</v>
      </c>
      <c r="AB29" s="215" t="s">
        <v>369</v>
      </c>
      <c r="AC29" s="216">
        <v>334.39</v>
      </c>
      <c r="AD29" s="217" t="s">
        <v>18</v>
      </c>
      <c r="AE29" s="217" t="s">
        <v>18</v>
      </c>
      <c r="AF29" s="217">
        <v>372.71</v>
      </c>
      <c r="AG29" s="217" t="s">
        <v>18</v>
      </c>
      <c r="AH29" s="217">
        <v>296.06</v>
      </c>
      <c r="AI29" s="217" t="s">
        <v>18</v>
      </c>
      <c r="AJ29" s="217" t="s">
        <v>18</v>
      </c>
      <c r="AK29" s="217" t="s">
        <v>18</v>
      </c>
      <c r="AL29" s="18"/>
      <c r="AM29" s="1"/>
      <c r="AN29" s="9"/>
      <c r="AO29" s="9"/>
      <c r="AP29" s="9"/>
      <c r="AQ29" s="9"/>
      <c r="AR29" s="9"/>
      <c r="AS29" s="53">
        <v>23467</v>
      </c>
      <c r="AT29" s="59">
        <v>13.256525384608672</v>
      </c>
      <c r="AU29" s="60">
        <v>13.361656604537902</v>
      </c>
      <c r="AV29" s="60">
        <v>13.361656604537902</v>
      </c>
      <c r="AW29" s="60">
        <v>13.475846122965672</v>
      </c>
      <c r="AX29" s="60">
        <v>17.994400093012853</v>
      </c>
      <c r="AY29" s="60">
        <v>17.994400093012853</v>
      </c>
      <c r="AZ29" s="60">
        <v>17.813836205245231</v>
      </c>
      <c r="BA29" s="60">
        <v>17.888151262107492</v>
      </c>
      <c r="BB29" s="60">
        <v>15.895568460183693</v>
      </c>
      <c r="BC29" s="60">
        <v>15.895568460183693</v>
      </c>
      <c r="BD29" s="60">
        <v>16.421927983025959</v>
      </c>
      <c r="BE29" s="60">
        <v>16.421927983025959</v>
      </c>
      <c r="BF29" s="60">
        <v>17.531401098206427</v>
      </c>
      <c r="BG29" s="60">
        <v>17.531401098206427</v>
      </c>
      <c r="BH29" s="60">
        <v>17.531401098206427</v>
      </c>
      <c r="BI29" s="60">
        <v>17.531401098206427</v>
      </c>
      <c r="BJ29" s="60">
        <v>17.531401098206427</v>
      </c>
      <c r="BK29" s="60">
        <v>17.688525738396436</v>
      </c>
      <c r="BL29" s="60">
        <v>17.688525738396436</v>
      </c>
      <c r="BM29" s="60">
        <v>17.688525738396436</v>
      </c>
      <c r="BN29" s="60">
        <v>17.688525738396436</v>
      </c>
    </row>
    <row r="30" spans="1:66" x14ac:dyDescent="0.2">
      <c r="A30" s="97" t="s">
        <v>33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2"/>
      <c r="Z30" s="2"/>
      <c r="AA30" s="214">
        <v>31</v>
      </c>
      <c r="AB30" s="215" t="s">
        <v>61</v>
      </c>
      <c r="AC30" s="216">
        <v>327.66000000000003</v>
      </c>
      <c r="AD30" s="217" t="s">
        <v>18</v>
      </c>
      <c r="AE30" s="217" t="s">
        <v>18</v>
      </c>
      <c r="AF30" s="217">
        <v>363.73</v>
      </c>
      <c r="AG30" s="217" t="s">
        <v>18</v>
      </c>
      <c r="AH30" s="217">
        <v>291.58</v>
      </c>
      <c r="AI30" s="212" t="s">
        <v>18</v>
      </c>
      <c r="AJ30" s="212" t="s">
        <v>18</v>
      </c>
      <c r="AK30" s="212" t="s">
        <v>18</v>
      </c>
      <c r="AL30" s="18"/>
      <c r="AM30" s="1"/>
      <c r="AN30" s="9"/>
      <c r="AO30" s="9"/>
      <c r="AP30" s="9"/>
      <c r="AQ30" s="9"/>
      <c r="AR30" s="9"/>
      <c r="AS30" s="53">
        <v>24472</v>
      </c>
      <c r="AT30" s="59">
        <v>15.59591221718669</v>
      </c>
      <c r="AU30" s="60">
        <v>15.71959600533873</v>
      </c>
      <c r="AV30" s="60">
        <v>15.71959600533873</v>
      </c>
      <c r="AW30" s="60">
        <v>15.85393661525374</v>
      </c>
      <c r="AX30" s="60">
        <v>21.169882462368093</v>
      </c>
      <c r="AY30" s="60">
        <v>21.169882462368093</v>
      </c>
      <c r="AZ30" s="60">
        <v>20.957454359112056</v>
      </c>
      <c r="BA30" s="60">
        <v>21.044883837773529</v>
      </c>
      <c r="BB30" s="60">
        <v>18.700668776686712</v>
      </c>
      <c r="BC30" s="60">
        <v>18.700668776686712</v>
      </c>
      <c r="BD30" s="60">
        <v>19.319915274148173</v>
      </c>
      <c r="BE30" s="60">
        <v>19.319915274148173</v>
      </c>
      <c r="BF30" s="60">
        <v>20.625177762595811</v>
      </c>
      <c r="BG30" s="60">
        <v>20.625177762595811</v>
      </c>
      <c r="BH30" s="60">
        <v>20.625177762595811</v>
      </c>
      <c r="BI30" s="60">
        <v>20.625177762595811</v>
      </c>
      <c r="BJ30" s="60">
        <v>20.625177762595811</v>
      </c>
      <c r="BK30" s="60">
        <v>20.810030280466407</v>
      </c>
      <c r="BL30" s="60">
        <v>20.810030280466407</v>
      </c>
      <c r="BM30" s="60">
        <v>20.810030280466407</v>
      </c>
      <c r="BN30" s="60">
        <v>20.810030280466407</v>
      </c>
    </row>
    <row r="31" spans="1:66" x14ac:dyDescent="0.2">
      <c r="A31" s="15"/>
      <c r="B31" s="15"/>
      <c r="C31" s="15"/>
      <c r="D31" s="15"/>
      <c r="E31" s="15"/>
      <c r="F31" s="15"/>
      <c r="G31" s="130" t="s">
        <v>35</v>
      </c>
      <c r="H31" s="130"/>
      <c r="I31" s="130"/>
      <c r="J31" s="130"/>
      <c r="K31" s="130"/>
      <c r="L31" s="15"/>
      <c r="M31" s="129" t="s">
        <v>4</v>
      </c>
      <c r="N31" s="129"/>
      <c r="O31" s="129"/>
      <c r="P31" s="129"/>
      <c r="Q31" s="129"/>
      <c r="R31" s="15"/>
      <c r="S31" s="130" t="s">
        <v>34</v>
      </c>
      <c r="T31" s="130"/>
      <c r="U31" s="130"/>
      <c r="V31" s="130"/>
      <c r="W31" s="130"/>
      <c r="X31" s="15"/>
      <c r="Y31" s="12"/>
      <c r="Z31" s="2"/>
      <c r="AA31" s="214">
        <v>32</v>
      </c>
      <c r="AB31" s="215" t="s">
        <v>62</v>
      </c>
      <c r="AC31" s="216">
        <v>330.88</v>
      </c>
      <c r="AD31" s="217" t="s">
        <v>18</v>
      </c>
      <c r="AE31" s="217" t="s">
        <v>18</v>
      </c>
      <c r="AF31" s="217">
        <v>367.32</v>
      </c>
      <c r="AG31" s="217" t="s">
        <v>18</v>
      </c>
      <c r="AH31" s="217">
        <v>294.45</v>
      </c>
      <c r="AI31" s="212" t="s">
        <v>18</v>
      </c>
      <c r="AJ31" s="212" t="s">
        <v>18</v>
      </c>
      <c r="AK31" s="212" t="s">
        <v>18</v>
      </c>
      <c r="AL31" s="18"/>
      <c r="AM31" s="1"/>
      <c r="AN31" s="9"/>
      <c r="AO31" s="9"/>
      <c r="AP31" s="9"/>
      <c r="AQ31" s="9"/>
      <c r="AR31" s="9"/>
      <c r="AS31" s="53">
        <v>25203</v>
      </c>
      <c r="AT31" s="59">
        <v>16.591395975730517</v>
      </c>
      <c r="AU31" s="60">
        <v>16.722974473764573</v>
      </c>
      <c r="AV31" s="60">
        <v>16.722974473764573</v>
      </c>
      <c r="AW31" s="60">
        <v>16.865890016227372</v>
      </c>
      <c r="AX31" s="60">
        <v>22.521151555710734</v>
      </c>
      <c r="AY31" s="60">
        <v>22.521151555710734</v>
      </c>
      <c r="AZ31" s="60">
        <v>22.295164211821326</v>
      </c>
      <c r="BA31" s="60">
        <v>22.388174295503749</v>
      </c>
      <c r="BB31" s="60">
        <v>19.894328485836919</v>
      </c>
      <c r="BC31" s="60">
        <v>19.894328485836919</v>
      </c>
      <c r="BD31" s="60">
        <v>20.553101355476784</v>
      </c>
      <c r="BE31" s="60">
        <v>20.553101355476784</v>
      </c>
      <c r="BF31" s="60">
        <v>21.941678470846611</v>
      </c>
      <c r="BG31" s="60">
        <v>21.941678470846611</v>
      </c>
      <c r="BH31" s="60">
        <v>21.941678470846611</v>
      </c>
      <c r="BI31" s="60">
        <v>21.941678470846611</v>
      </c>
      <c r="BJ31" s="60">
        <v>21.941678470846611</v>
      </c>
      <c r="BK31" s="60">
        <v>22.138330085602547</v>
      </c>
      <c r="BL31" s="60">
        <v>22.138330085602547</v>
      </c>
      <c r="BM31" s="60">
        <v>22.138330085602547</v>
      </c>
      <c r="BN31" s="60">
        <v>22.138330085602547</v>
      </c>
    </row>
    <row r="32" spans="1:66" x14ac:dyDescent="0.2">
      <c r="A32" s="98" t="s">
        <v>5</v>
      </c>
      <c r="B32" s="15"/>
      <c r="C32" s="15"/>
      <c r="D32" s="15"/>
      <c r="E32" s="15"/>
      <c r="F32" s="15"/>
      <c r="G32" s="150" t="str">
        <f>IF(M32="","",ROUND(M32*0.85,-2))</f>
        <v/>
      </c>
      <c r="H32" s="151"/>
      <c r="I32" s="151"/>
      <c r="J32" s="151"/>
      <c r="K32" s="152"/>
      <c r="L32" s="15"/>
      <c r="M32" s="153" t="str">
        <f>IF(OR(F3="",F4="",F5="",F6=""),"",AO16)</f>
        <v/>
      </c>
      <c r="N32" s="154"/>
      <c r="O32" s="154"/>
      <c r="P32" s="154"/>
      <c r="Q32" s="155"/>
      <c r="R32" s="15"/>
      <c r="S32" s="150" t="str">
        <f>IF(M32="","",ROUND(M32*1.15,-2))</f>
        <v/>
      </c>
      <c r="T32" s="151"/>
      <c r="U32" s="151"/>
      <c r="V32" s="151"/>
      <c r="W32" s="152"/>
      <c r="X32" s="15"/>
      <c r="Y32" s="12"/>
      <c r="Z32" s="2"/>
      <c r="AA32" s="214">
        <v>33</v>
      </c>
      <c r="AB32" s="215" t="s">
        <v>63</v>
      </c>
      <c r="AC32" s="216">
        <v>334.19</v>
      </c>
      <c r="AD32" s="217" t="s">
        <v>18</v>
      </c>
      <c r="AE32" s="217" t="s">
        <v>18</v>
      </c>
      <c r="AF32" s="217">
        <v>370.95</v>
      </c>
      <c r="AG32" s="217" t="s">
        <v>18</v>
      </c>
      <c r="AH32" s="217">
        <v>297.44</v>
      </c>
      <c r="AI32" s="212" t="s">
        <v>18</v>
      </c>
      <c r="AJ32" s="212" t="s">
        <v>18</v>
      </c>
      <c r="AK32" s="212" t="s">
        <v>18</v>
      </c>
      <c r="AL32" s="18"/>
      <c r="AM32" s="1"/>
      <c r="AN32" s="9"/>
      <c r="AO32" s="9"/>
      <c r="AP32" s="9"/>
      <c r="AQ32" s="9"/>
      <c r="AR32" s="9"/>
      <c r="AS32" s="53">
        <v>28125</v>
      </c>
      <c r="AT32" s="59">
        <v>11.06093065048703</v>
      </c>
      <c r="AU32" s="60">
        <v>11.148649649176404</v>
      </c>
      <c r="AV32" s="60">
        <v>11.148649649176404</v>
      </c>
      <c r="AW32" s="60">
        <v>11.243926677484929</v>
      </c>
      <c r="AX32" s="60">
        <v>15.014101037140476</v>
      </c>
      <c r="AY32" s="60">
        <v>15.014101037140476</v>
      </c>
      <c r="AZ32" s="60">
        <v>14.863442807880881</v>
      </c>
      <c r="BA32" s="60">
        <v>14.925449530335838</v>
      </c>
      <c r="BB32" s="60">
        <v>13.262885657224617</v>
      </c>
      <c r="BC32" s="60">
        <v>13.262885657224617</v>
      </c>
      <c r="BD32" s="60">
        <v>13.702067570317851</v>
      </c>
      <c r="BE32" s="60">
        <v>13.702067570317851</v>
      </c>
      <c r="BF32" s="60">
        <v>14.627785647231072</v>
      </c>
      <c r="BG32" s="60">
        <v>14.627785647231072</v>
      </c>
      <c r="BH32" s="60">
        <v>14.627785647231072</v>
      </c>
      <c r="BI32" s="60">
        <v>14.627785647231072</v>
      </c>
      <c r="BJ32" s="60">
        <v>14.627785647231072</v>
      </c>
      <c r="BK32" s="60">
        <v>14.758886723735042</v>
      </c>
      <c r="BL32" s="60">
        <v>14.758886723735042</v>
      </c>
      <c r="BM32" s="60">
        <v>14.758886723735042</v>
      </c>
      <c r="BN32" s="60">
        <v>14.758886723735042</v>
      </c>
    </row>
    <row r="33" spans="1:66" x14ac:dyDescent="0.2">
      <c r="A33" s="98" t="s">
        <v>6</v>
      </c>
      <c r="B33" s="15"/>
      <c r="C33" s="15"/>
      <c r="D33" s="15"/>
      <c r="E33" s="15"/>
      <c r="F33" s="15"/>
      <c r="G33" s="150" t="str">
        <f ca="1">IF(M33="","",ROUND(M33*0.85,-2))</f>
        <v/>
      </c>
      <c r="H33" s="151"/>
      <c r="I33" s="151"/>
      <c r="J33" s="151"/>
      <c r="K33" s="152"/>
      <c r="L33" s="15"/>
      <c r="M33" s="153" t="str">
        <f ca="1">IF(OR(O28="",M32="",F6=""),"",M32*(100-MIN(80,(YEAR(TODAY())-O28)*VLOOKUP(F6,AN4:AQ11,4,0)))/100)</f>
        <v/>
      </c>
      <c r="N33" s="154"/>
      <c r="O33" s="154"/>
      <c r="P33" s="154"/>
      <c r="Q33" s="155"/>
      <c r="R33" s="15"/>
      <c r="S33" s="150" t="str">
        <f ca="1">IF(M33="","",ROUND(M33*1.15,-2))</f>
        <v/>
      </c>
      <c r="T33" s="151"/>
      <c r="U33" s="151"/>
      <c r="V33" s="151"/>
      <c r="W33" s="152"/>
      <c r="X33" s="15"/>
      <c r="Y33" s="12"/>
      <c r="Z33" s="77"/>
      <c r="AA33" s="214">
        <v>34</v>
      </c>
      <c r="AB33" s="215" t="s">
        <v>64</v>
      </c>
      <c r="AC33" s="216">
        <v>337.56</v>
      </c>
      <c r="AD33" s="217" t="s">
        <v>18</v>
      </c>
      <c r="AE33" s="217" t="s">
        <v>18</v>
      </c>
      <c r="AF33" s="217">
        <v>374.71</v>
      </c>
      <c r="AG33" s="217" t="s">
        <v>18</v>
      </c>
      <c r="AH33" s="217">
        <v>300.39</v>
      </c>
      <c r="AI33" s="212" t="s">
        <v>18</v>
      </c>
      <c r="AJ33" s="212" t="s">
        <v>18</v>
      </c>
      <c r="AK33" s="212" t="s">
        <v>18</v>
      </c>
      <c r="AL33" s="18"/>
      <c r="AM33" s="1"/>
      <c r="AN33" s="9"/>
      <c r="AO33" s="9"/>
      <c r="AP33" s="9"/>
      <c r="AQ33" s="9"/>
      <c r="AR33" s="9"/>
      <c r="AS33" s="53">
        <v>28215</v>
      </c>
      <c r="AT33" s="59">
        <v>11.06093065048703</v>
      </c>
      <c r="AU33" s="60">
        <v>11.148649649176404</v>
      </c>
      <c r="AV33" s="60">
        <v>11.148649649176404</v>
      </c>
      <c r="AW33" s="60">
        <v>11.243926677484929</v>
      </c>
      <c r="AX33" s="60">
        <v>15.014101037140476</v>
      </c>
      <c r="AY33" s="60">
        <v>15.014101037140476</v>
      </c>
      <c r="AZ33" s="60">
        <v>14.863442807880881</v>
      </c>
      <c r="BA33" s="60">
        <v>14.925449530335838</v>
      </c>
      <c r="BB33" s="60">
        <v>13.262885657224617</v>
      </c>
      <c r="BC33" s="60">
        <v>13.262885657224617</v>
      </c>
      <c r="BD33" s="60">
        <v>13.702067570317851</v>
      </c>
      <c r="BE33" s="60">
        <v>13.702067570317851</v>
      </c>
      <c r="BF33" s="60">
        <v>14.627785647231072</v>
      </c>
      <c r="BG33" s="60">
        <v>14.627785647231072</v>
      </c>
      <c r="BH33" s="60">
        <v>14.627785647231072</v>
      </c>
      <c r="BI33" s="60">
        <v>14.627785647231072</v>
      </c>
      <c r="BJ33" s="60">
        <v>14.627785647231072</v>
      </c>
      <c r="BK33" s="60">
        <v>14.758886723735042</v>
      </c>
      <c r="BL33" s="60">
        <v>14.758886723735042</v>
      </c>
      <c r="BM33" s="60">
        <v>14.758886723735042</v>
      </c>
      <c r="BN33" s="60">
        <v>14.758886723735042</v>
      </c>
    </row>
    <row r="34" spans="1:66" x14ac:dyDescent="0.2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2"/>
      <c r="Z34" s="2"/>
      <c r="AA34" s="214">
        <v>35</v>
      </c>
      <c r="AB34" s="215" t="s">
        <v>65</v>
      </c>
      <c r="AC34" s="216">
        <v>341.22</v>
      </c>
      <c r="AD34" s="217" t="s">
        <v>18</v>
      </c>
      <c r="AE34" s="217" t="s">
        <v>18</v>
      </c>
      <c r="AF34" s="217">
        <v>378.79</v>
      </c>
      <c r="AG34" s="217" t="s">
        <v>18</v>
      </c>
      <c r="AH34" s="217">
        <v>303.66000000000003</v>
      </c>
      <c r="AI34" s="212" t="s">
        <v>18</v>
      </c>
      <c r="AJ34" s="212" t="s">
        <v>18</v>
      </c>
      <c r="AK34" s="212" t="s">
        <v>18</v>
      </c>
      <c r="AL34" s="18"/>
      <c r="AM34" s="1"/>
      <c r="AN34"/>
      <c r="AO34"/>
      <c r="AP34" s="9"/>
      <c r="AQ34" s="9"/>
      <c r="AR34" s="9"/>
      <c r="AS34" s="53">
        <v>30041</v>
      </c>
      <c r="AT34" s="59">
        <v>12.787203064146833</v>
      </c>
      <c r="AU34" s="60">
        <v>12.888612311186588</v>
      </c>
      <c r="AV34" s="60">
        <v>12.888612311186588</v>
      </c>
      <c r="AW34" s="60">
        <v>12.998759164722442</v>
      </c>
      <c r="AX34" s="60">
        <v>16.023587019360178</v>
      </c>
      <c r="AY34" s="60">
        <v>16.023587019360178</v>
      </c>
      <c r="AZ34" s="60">
        <v>15.862799154622062</v>
      </c>
      <c r="BA34" s="60">
        <v>15.928974952332792</v>
      </c>
      <c r="BB34" s="60">
        <v>13.873311356929497</v>
      </c>
      <c r="BC34" s="60">
        <v>13.873311356929497</v>
      </c>
      <c r="BD34" s="60">
        <v>13.882540598093062</v>
      </c>
      <c r="BE34" s="60">
        <v>13.882540598093062</v>
      </c>
      <c r="BF34" s="60">
        <v>15.611297382317035</v>
      </c>
      <c r="BG34" s="60">
        <v>15.611297382317035</v>
      </c>
      <c r="BH34" s="60">
        <v>15.611297382317035</v>
      </c>
      <c r="BI34" s="60">
        <v>15.611297382317035</v>
      </c>
      <c r="BJ34" s="60">
        <v>15.611297382317035</v>
      </c>
      <c r="BK34" s="60">
        <v>15.751213152331948</v>
      </c>
      <c r="BL34" s="60">
        <v>15.751213152331948</v>
      </c>
      <c r="BM34" s="60">
        <v>15.751213152331948</v>
      </c>
      <c r="BN34" s="60">
        <v>15.751213152331948</v>
      </c>
    </row>
    <row r="35" spans="1:66" ht="18" customHeight="1" x14ac:dyDescent="0.2">
      <c r="A35" s="137" t="s">
        <v>307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2"/>
      <c r="Z35" s="2"/>
      <c r="AA35" s="214">
        <v>36</v>
      </c>
      <c r="AB35" s="215" t="s">
        <v>66</v>
      </c>
      <c r="AC35" s="216">
        <v>344.98</v>
      </c>
      <c r="AD35" s="217" t="s">
        <v>18</v>
      </c>
      <c r="AE35" s="217" t="s">
        <v>18</v>
      </c>
      <c r="AF35" s="217">
        <v>382.93</v>
      </c>
      <c r="AG35" s="217" t="s">
        <v>18</v>
      </c>
      <c r="AH35" s="217">
        <v>307.02999999999997</v>
      </c>
      <c r="AI35" s="212" t="s">
        <v>18</v>
      </c>
      <c r="AJ35" s="212" t="s">
        <v>18</v>
      </c>
      <c r="AK35" s="212" t="s">
        <v>18</v>
      </c>
      <c r="AL35" s="18"/>
      <c r="AM35" s="1"/>
      <c r="AN35"/>
      <c r="AO35"/>
      <c r="AP35" s="9"/>
      <c r="AQ35" s="9"/>
      <c r="AR35" s="9"/>
      <c r="AS35" s="53">
        <v>30772</v>
      </c>
      <c r="AT35" s="59">
        <v>11.366402723686075</v>
      </c>
      <c r="AU35" s="60">
        <v>11.456544276610293</v>
      </c>
      <c r="AV35" s="60">
        <v>11.456544276610293</v>
      </c>
      <c r="AW35" s="60">
        <v>11.55445259086439</v>
      </c>
      <c r="AX35" s="60">
        <v>14.527277442756285</v>
      </c>
      <c r="AY35" s="60">
        <v>14.527277442756285</v>
      </c>
      <c r="AZ35" s="60">
        <v>14.381504219965633</v>
      </c>
      <c r="BA35" s="60">
        <v>14.441500410093214</v>
      </c>
      <c r="BB35" s="60">
        <v>12.917422120046091</v>
      </c>
      <c r="BC35" s="60">
        <v>12.917422120046091</v>
      </c>
      <c r="BD35" s="60">
        <v>12.655005103093032</v>
      </c>
      <c r="BE35" s="60">
        <v>12.655005103093032</v>
      </c>
      <c r="BF35" s="60">
        <v>14.153488107268409</v>
      </c>
      <c r="BG35" s="60">
        <v>14.153488107268409</v>
      </c>
      <c r="BH35" s="60">
        <v>14.153488107268409</v>
      </c>
      <c r="BI35" s="60">
        <v>14.153488107268409</v>
      </c>
      <c r="BJ35" s="60">
        <v>14.153488107268409</v>
      </c>
      <c r="BK35" s="60">
        <v>14.280338306737949</v>
      </c>
      <c r="BL35" s="60">
        <v>14.280338306737949</v>
      </c>
      <c r="BM35" s="60">
        <v>14.280338306737949</v>
      </c>
      <c r="BN35" s="60">
        <v>14.280338306737949</v>
      </c>
    </row>
    <row r="36" spans="1:66" x14ac:dyDescent="0.2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2"/>
      <c r="AA36" s="214">
        <v>37</v>
      </c>
      <c r="AB36" s="215" t="s">
        <v>67</v>
      </c>
      <c r="AC36" s="216">
        <v>348.41</v>
      </c>
      <c r="AD36" s="217" t="s">
        <v>18</v>
      </c>
      <c r="AE36" s="217" t="s">
        <v>18</v>
      </c>
      <c r="AF36" s="217">
        <v>386.8</v>
      </c>
      <c r="AG36" s="217" t="s">
        <v>18</v>
      </c>
      <c r="AH36" s="217">
        <v>310</v>
      </c>
      <c r="AI36" s="212" t="s">
        <v>18</v>
      </c>
      <c r="AJ36" s="212" t="s">
        <v>18</v>
      </c>
      <c r="AK36" s="212" t="s">
        <v>18</v>
      </c>
      <c r="AL36" s="18"/>
      <c r="AM36" s="1"/>
      <c r="AN36"/>
      <c r="AO36"/>
      <c r="AP36" s="9"/>
      <c r="AQ36" s="9"/>
      <c r="AR36" s="9"/>
      <c r="AS36" s="53">
        <v>32598</v>
      </c>
      <c r="AT36" s="59">
        <v>10.39927056146942</v>
      </c>
      <c r="AU36" s="60">
        <v>10.481742247584901</v>
      </c>
      <c r="AV36" s="60">
        <v>10.481742247584901</v>
      </c>
      <c r="AW36" s="60">
        <v>10.571319845255632</v>
      </c>
      <c r="AX36" s="60">
        <v>13.182647407219859</v>
      </c>
      <c r="AY36" s="60">
        <v>13.182647407219859</v>
      </c>
      <c r="AZ36" s="60">
        <v>13.050366805776422</v>
      </c>
      <c r="BA36" s="60">
        <v>13.104809809521949</v>
      </c>
      <c r="BB36" s="60">
        <v>11.554044830094899</v>
      </c>
      <c r="BC36" s="60">
        <v>11.554044830094899</v>
      </c>
      <c r="BD36" s="60">
        <v>11.179333129940849</v>
      </c>
      <c r="BE36" s="60">
        <v>11.179333129940849</v>
      </c>
      <c r="BF36" s="60">
        <v>12.843455632729931</v>
      </c>
      <c r="BG36" s="60">
        <v>12.843455632729931</v>
      </c>
      <c r="BH36" s="60">
        <v>12.843455632729931</v>
      </c>
      <c r="BI36" s="60">
        <v>12.843455632729931</v>
      </c>
      <c r="BJ36" s="60">
        <v>12.843455632729931</v>
      </c>
      <c r="BK36" s="60">
        <v>12.95856470665875</v>
      </c>
      <c r="BL36" s="60">
        <v>12.95856470665875</v>
      </c>
      <c r="BM36" s="60">
        <v>12.95856470665875</v>
      </c>
      <c r="BN36" s="60">
        <v>12.95856470665875</v>
      </c>
    </row>
    <row r="37" spans="1:66" x14ac:dyDescent="0.2">
      <c r="A37" s="15"/>
      <c r="B37" s="15" t="s">
        <v>7</v>
      </c>
      <c r="C37" s="15"/>
      <c r="D37" s="15"/>
      <c r="E37" s="15"/>
      <c r="F37" s="15"/>
      <c r="G37" s="15"/>
      <c r="H37" s="15"/>
      <c r="I37" s="40"/>
      <c r="J37" s="40"/>
      <c r="K37" s="40"/>
      <c r="L37" s="40"/>
      <c r="M37" s="40"/>
      <c r="N37" s="40"/>
      <c r="O37" s="40"/>
      <c r="P37" s="15"/>
      <c r="Q37" s="15"/>
      <c r="R37" s="15"/>
      <c r="S37" s="15"/>
      <c r="T37" s="170"/>
      <c r="U37" s="175"/>
      <c r="V37" s="175"/>
      <c r="W37" s="171"/>
      <c r="X37" s="15"/>
      <c r="AA37" s="209">
        <v>51</v>
      </c>
      <c r="AB37" s="210" t="s">
        <v>68</v>
      </c>
      <c r="AC37" s="211">
        <v>335.9</v>
      </c>
      <c r="AD37" s="212">
        <v>338.83</v>
      </c>
      <c r="AE37" s="212">
        <v>355.5</v>
      </c>
      <c r="AF37" s="212">
        <v>358.77</v>
      </c>
      <c r="AG37" s="212" t="s">
        <v>18</v>
      </c>
      <c r="AH37" s="212">
        <v>301.39</v>
      </c>
      <c r="AI37" s="212">
        <v>325.01</v>
      </c>
      <c r="AJ37" s="212" t="s">
        <v>18</v>
      </c>
      <c r="AK37" s="212" t="s">
        <v>18</v>
      </c>
      <c r="AL37" s="18"/>
      <c r="AM37" s="1"/>
      <c r="AN37"/>
      <c r="AO37"/>
      <c r="AP37" s="9"/>
      <c r="AQ37" s="9"/>
      <c r="AR37" s="9"/>
      <c r="AS37" s="53">
        <v>32963</v>
      </c>
      <c r="AT37" s="59">
        <v>10.493713987355623</v>
      </c>
      <c r="AU37" s="60">
        <v>10.576934659520582</v>
      </c>
      <c r="AV37" s="60">
        <v>10.576934659520582</v>
      </c>
      <c r="AW37" s="60">
        <v>10.667325777250888</v>
      </c>
      <c r="AX37" s="60">
        <v>12.149905444442267</v>
      </c>
      <c r="AY37" s="60">
        <v>12.149905444442267</v>
      </c>
      <c r="AZ37" s="60">
        <v>12.027987839425275</v>
      </c>
      <c r="BA37" s="60">
        <v>12.078165723061717</v>
      </c>
      <c r="BB37" s="60">
        <v>10.982932347998954</v>
      </c>
      <c r="BC37" s="60">
        <v>10.982932347998954</v>
      </c>
      <c r="BD37" s="60">
        <v>10.41876340162241</v>
      </c>
      <c r="BE37" s="60">
        <v>10.41876340162241</v>
      </c>
      <c r="BF37" s="60">
        <v>11.83728629744696</v>
      </c>
      <c r="BG37" s="60">
        <v>11.83728629744696</v>
      </c>
      <c r="BH37" s="60">
        <v>11.83728629744696</v>
      </c>
      <c r="BI37" s="60">
        <v>11.83728629744696</v>
      </c>
      <c r="BJ37" s="60">
        <v>11.83728629744696</v>
      </c>
      <c r="BK37" s="60">
        <v>11.943377609823733</v>
      </c>
      <c r="BL37" s="60">
        <v>11.943377609823733</v>
      </c>
      <c r="BM37" s="60">
        <v>11.943377609823733</v>
      </c>
      <c r="BN37" s="60">
        <v>11.943377609823733</v>
      </c>
    </row>
    <row r="38" spans="1:66" x14ac:dyDescent="0.2">
      <c r="A38" s="15"/>
      <c r="B38" s="15" t="s">
        <v>8</v>
      </c>
      <c r="C38" s="15"/>
      <c r="D38" s="15"/>
      <c r="E38" s="15"/>
      <c r="F38" s="15"/>
      <c r="G38" s="15"/>
      <c r="H38" s="15"/>
      <c r="I38" s="40"/>
      <c r="J38" s="40"/>
      <c r="K38" s="40"/>
      <c r="L38" s="40"/>
      <c r="M38" s="40"/>
      <c r="N38" s="40"/>
      <c r="O38" s="40"/>
      <c r="P38" s="15"/>
      <c r="Q38" s="15"/>
      <c r="R38" s="15"/>
      <c r="S38" s="15"/>
      <c r="T38" s="170"/>
      <c r="U38" s="175"/>
      <c r="V38" s="175"/>
      <c r="W38" s="171"/>
      <c r="X38" s="15"/>
      <c r="AA38" s="209">
        <v>52</v>
      </c>
      <c r="AB38" s="210" t="s">
        <v>69</v>
      </c>
      <c r="AC38" s="211">
        <v>310.77</v>
      </c>
      <c r="AD38" s="212">
        <v>313.44</v>
      </c>
      <c r="AE38" s="212">
        <v>328.91</v>
      </c>
      <c r="AF38" s="212">
        <v>331.91</v>
      </c>
      <c r="AG38" s="212" t="s">
        <v>18</v>
      </c>
      <c r="AH38" s="212">
        <v>278.87</v>
      </c>
      <c r="AI38" s="212">
        <v>300.72000000000003</v>
      </c>
      <c r="AJ38" s="212" t="s">
        <v>18</v>
      </c>
      <c r="AK38" s="212" t="s">
        <v>18</v>
      </c>
      <c r="AL38" s="18"/>
      <c r="AM38" s="1"/>
      <c r="AN38"/>
      <c r="AO38"/>
      <c r="AP38" s="9"/>
      <c r="AQ38" s="9"/>
      <c r="AR38" s="9"/>
      <c r="AS38" s="53">
        <v>33328</v>
      </c>
      <c r="AT38" s="59">
        <v>9.9940133212910744</v>
      </c>
      <c r="AU38" s="60">
        <v>10.073271104305329</v>
      </c>
      <c r="AV38" s="60">
        <v>10.073271104305329</v>
      </c>
      <c r="AW38" s="60">
        <v>10.159357883096083</v>
      </c>
      <c r="AX38" s="60">
        <v>11.025322544865931</v>
      </c>
      <c r="AY38" s="60">
        <v>11.025322544865931</v>
      </c>
      <c r="AZ38" s="60">
        <v>10.914689509460318</v>
      </c>
      <c r="BA38" s="60">
        <v>10.960222979184856</v>
      </c>
      <c r="BB38" s="60">
        <v>10.207186197025054</v>
      </c>
      <c r="BC38" s="60">
        <v>10.207186197025054</v>
      </c>
      <c r="BD38" s="60">
        <v>9.6559438383896374</v>
      </c>
      <c r="BE38" s="60">
        <v>9.6559438383896374</v>
      </c>
      <c r="BF38" s="60">
        <v>10.741639108391061</v>
      </c>
      <c r="BG38" s="60">
        <v>10.741639108391061</v>
      </c>
      <c r="BH38" s="60">
        <v>10.741639108391061</v>
      </c>
      <c r="BI38" s="60">
        <v>10.741639108391061</v>
      </c>
      <c r="BJ38" s="60">
        <v>10.741639108391061</v>
      </c>
      <c r="BK38" s="60">
        <v>10.837910716718444</v>
      </c>
      <c r="BL38" s="60">
        <v>10.837910716718444</v>
      </c>
      <c r="BM38" s="60">
        <v>10.837910716718444</v>
      </c>
      <c r="BN38" s="60">
        <v>10.837910716718444</v>
      </c>
    </row>
    <row r="39" spans="1:66" x14ac:dyDescent="0.2">
      <c r="A39" s="47" t="s">
        <v>18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15"/>
      <c r="AA39" s="209">
        <v>53</v>
      </c>
      <c r="AB39" s="210" t="s">
        <v>370</v>
      </c>
      <c r="AC39" s="211">
        <v>305.98</v>
      </c>
      <c r="AD39" s="212">
        <v>308.62</v>
      </c>
      <c r="AE39" s="212">
        <v>323.82</v>
      </c>
      <c r="AF39" s="212">
        <v>326.83999999999997</v>
      </c>
      <c r="AG39" s="212" t="s">
        <v>18</v>
      </c>
      <c r="AH39" s="212">
        <v>274.51</v>
      </c>
      <c r="AI39" s="212">
        <v>296.11</v>
      </c>
      <c r="AJ39" s="212" t="s">
        <v>18</v>
      </c>
      <c r="AK39" s="212" t="s">
        <v>18</v>
      </c>
      <c r="AL39" s="18"/>
      <c r="AM39" s="1"/>
      <c r="AN39"/>
      <c r="AO39"/>
      <c r="AP39" s="9"/>
      <c r="AQ39" s="9"/>
      <c r="AR39" s="9"/>
      <c r="AS39" s="53">
        <v>33419</v>
      </c>
      <c r="AT39" s="59">
        <v>7.5654907806896823</v>
      </c>
      <c r="AU39" s="60">
        <v>7.6254891024264406</v>
      </c>
      <c r="AV39" s="60">
        <v>7.6254891024264406</v>
      </c>
      <c r="AW39" s="60">
        <v>7.6906569894747037</v>
      </c>
      <c r="AX39" s="60">
        <v>8.2834880126716257</v>
      </c>
      <c r="AY39" s="60">
        <v>8.2834880126716257</v>
      </c>
      <c r="AZ39" s="60">
        <v>8.2003677757027162</v>
      </c>
      <c r="BA39" s="60">
        <v>8.2345777454431683</v>
      </c>
      <c r="BB39" s="60">
        <v>7.6173031321082476</v>
      </c>
      <c r="BC39" s="60">
        <v>7.6173031321082476</v>
      </c>
      <c r="BD39" s="60">
        <v>7.2005546893285857</v>
      </c>
      <c r="BE39" s="60">
        <v>7.2005546893285857</v>
      </c>
      <c r="BF39" s="60">
        <v>8.0703524480774274</v>
      </c>
      <c r="BG39" s="60">
        <v>8.0703524480774274</v>
      </c>
      <c r="BH39" s="60">
        <v>8.0703524480774274</v>
      </c>
      <c r="BI39" s="60">
        <v>8.0703524480774274</v>
      </c>
      <c r="BJ39" s="60">
        <v>8.0703524480774274</v>
      </c>
      <c r="BK39" s="60">
        <v>8.1426827323203916</v>
      </c>
      <c r="BL39" s="60">
        <v>8.1426827323203916</v>
      </c>
      <c r="BM39" s="60">
        <v>8.1426827323203916</v>
      </c>
      <c r="BN39" s="60">
        <v>8.1426827323203916</v>
      </c>
    </row>
    <row r="40" spans="1:66" x14ac:dyDescent="0.2">
      <c r="A40" s="15"/>
      <c r="B40" s="29" t="s">
        <v>308</v>
      </c>
      <c r="C40" s="15"/>
      <c r="D40" s="15"/>
      <c r="E40" s="15"/>
      <c r="F40" s="15"/>
      <c r="G40" s="15"/>
      <c r="H40" s="15"/>
      <c r="I40" s="41"/>
      <c r="J40" s="41"/>
      <c r="K40" s="41"/>
      <c r="L40" s="41"/>
      <c r="M40" s="41"/>
      <c r="N40" s="41"/>
      <c r="O40" s="41"/>
      <c r="P40" s="15"/>
      <c r="Q40" s="15"/>
      <c r="R40" s="15"/>
      <c r="S40" s="138"/>
      <c r="T40" s="139"/>
      <c r="U40" s="139"/>
      <c r="V40" s="139"/>
      <c r="W40" s="140"/>
      <c r="X40" s="15"/>
      <c r="AA40" s="209">
        <v>54</v>
      </c>
      <c r="AB40" s="210" t="s">
        <v>371</v>
      </c>
      <c r="AC40" s="211">
        <v>301.27</v>
      </c>
      <c r="AD40" s="212">
        <v>303.88</v>
      </c>
      <c r="AE40" s="212">
        <v>318.8</v>
      </c>
      <c r="AF40" s="212">
        <v>321.77999999999997</v>
      </c>
      <c r="AG40" s="212" t="s">
        <v>18</v>
      </c>
      <c r="AH40" s="212">
        <v>270.33</v>
      </c>
      <c r="AI40" s="212">
        <v>291.52999999999997</v>
      </c>
      <c r="AJ40" s="212" t="s">
        <v>18</v>
      </c>
      <c r="AK40" s="212" t="s">
        <v>18</v>
      </c>
      <c r="AL40" s="18"/>
      <c r="AM40" s="1"/>
      <c r="AN40"/>
      <c r="AO40"/>
      <c r="AP40" s="9"/>
      <c r="AQ40" s="9"/>
      <c r="AR40" s="9"/>
      <c r="AS40" s="53">
        <v>33511</v>
      </c>
      <c r="AT40" s="59">
        <v>5.7795957071731721</v>
      </c>
      <c r="AU40" s="60">
        <v>5.8254309415022458</v>
      </c>
      <c r="AV40" s="60">
        <v>5.8254309415022458</v>
      </c>
      <c r="AW40" s="60">
        <v>5.8752154235864795</v>
      </c>
      <c r="AX40" s="60">
        <v>7.1842914246935159</v>
      </c>
      <c r="AY40" s="60">
        <v>7.1842914246935159</v>
      </c>
      <c r="AZ40" s="60">
        <v>7.1122010196901302</v>
      </c>
      <c r="BA40" s="60">
        <v>7.1418714184242615</v>
      </c>
      <c r="BB40" s="60">
        <v>6.6994750502271323</v>
      </c>
      <c r="BC40" s="60">
        <v>6.6994750502271323</v>
      </c>
      <c r="BD40" s="60">
        <v>6.0866903544620348</v>
      </c>
      <c r="BE40" s="60">
        <v>6.0866903544620348</v>
      </c>
      <c r="BF40" s="60">
        <v>6.9994383764765242</v>
      </c>
      <c r="BG40" s="60">
        <v>6.9994383764765242</v>
      </c>
      <c r="BH40" s="60">
        <v>6.9994383764765242</v>
      </c>
      <c r="BI40" s="60">
        <v>6.9994383764765242</v>
      </c>
      <c r="BJ40" s="60">
        <v>6.9994383764765242</v>
      </c>
      <c r="BK40" s="60">
        <v>7.062170626470424</v>
      </c>
      <c r="BL40" s="60">
        <v>7.062170626470424</v>
      </c>
      <c r="BM40" s="60">
        <v>7.062170626470424</v>
      </c>
      <c r="BN40" s="60">
        <v>7.062170626470424</v>
      </c>
    </row>
    <row r="41" spans="1:66" x14ac:dyDescent="0.2">
      <c r="A41" s="15"/>
      <c r="B41" s="29" t="s">
        <v>309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 t="s">
        <v>18</v>
      </c>
      <c r="U41" s="15"/>
      <c r="V41" s="170"/>
      <c r="W41" s="171"/>
      <c r="X41" s="15"/>
      <c r="AA41" s="209">
        <v>55</v>
      </c>
      <c r="AB41" s="210" t="s">
        <v>70</v>
      </c>
      <c r="AC41" s="211">
        <v>363.28</v>
      </c>
      <c r="AD41" s="212">
        <v>366.38</v>
      </c>
      <c r="AE41" s="212">
        <v>384.48</v>
      </c>
      <c r="AF41" s="212">
        <v>388</v>
      </c>
      <c r="AG41" s="212" t="s">
        <v>18</v>
      </c>
      <c r="AH41" s="212">
        <v>325.95999999999998</v>
      </c>
      <c r="AI41" s="212">
        <v>351.52</v>
      </c>
      <c r="AJ41" s="212" t="s">
        <v>18</v>
      </c>
      <c r="AK41" s="212" t="s">
        <v>18</v>
      </c>
      <c r="AL41" s="18"/>
      <c r="AM41" s="1"/>
      <c r="AN41"/>
      <c r="AO41"/>
      <c r="AP41" s="9"/>
      <c r="AQ41" s="9"/>
      <c r="AR41" s="9"/>
      <c r="AS41" s="53">
        <v>33603</v>
      </c>
      <c r="AT41" s="59">
        <v>6.1747817384328796</v>
      </c>
      <c r="AU41" s="60">
        <v>6.2237510058784666</v>
      </c>
      <c r="AV41" s="60">
        <v>6.2237510058784666</v>
      </c>
      <c r="AW41" s="60">
        <v>6.2769395551137652</v>
      </c>
      <c r="AX41" s="60">
        <v>7.0991021983137523</v>
      </c>
      <c r="AY41" s="60">
        <v>7.0991021983137523</v>
      </c>
      <c r="AZ41" s="60">
        <v>7.0278666202471642</v>
      </c>
      <c r="BA41" s="60">
        <v>7.0571851960714023</v>
      </c>
      <c r="BB41" s="60">
        <v>6.5874877583354277</v>
      </c>
      <c r="BC41" s="60">
        <v>6.5874877583354277</v>
      </c>
      <c r="BD41" s="60">
        <v>6.1234309401026463</v>
      </c>
      <c r="BE41" s="60">
        <v>6.1234309401026463</v>
      </c>
      <c r="BF41" s="60">
        <v>6.9164410834748224</v>
      </c>
      <c r="BG41" s="60">
        <v>6.9164410834748224</v>
      </c>
      <c r="BH41" s="60">
        <v>6.9164410834748224</v>
      </c>
      <c r="BI41" s="60">
        <v>6.9164410834748224</v>
      </c>
      <c r="BJ41" s="60">
        <v>6.9164410834748224</v>
      </c>
      <c r="BK41" s="60">
        <v>6.9784294727968641</v>
      </c>
      <c r="BL41" s="60">
        <v>6.9784294727968641</v>
      </c>
      <c r="BM41" s="60">
        <v>6.9784294727968641</v>
      </c>
      <c r="BN41" s="60">
        <v>6.9784294727968641</v>
      </c>
    </row>
    <row r="42" spans="1:66" x14ac:dyDescent="0.2">
      <c r="A42" s="15"/>
      <c r="B42" s="15" t="s">
        <v>14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 t="s">
        <v>18</v>
      </c>
      <c r="U42" s="15"/>
      <c r="V42" s="170"/>
      <c r="W42" s="171"/>
      <c r="X42" s="15"/>
      <c r="AA42" s="209">
        <v>56</v>
      </c>
      <c r="AB42" s="210" t="s">
        <v>71</v>
      </c>
      <c r="AC42" s="211">
        <v>378.2</v>
      </c>
      <c r="AD42" s="212">
        <v>381.46</v>
      </c>
      <c r="AE42" s="212">
        <v>400.33</v>
      </c>
      <c r="AF42" s="212">
        <v>403.91</v>
      </c>
      <c r="AG42" s="212" t="s">
        <v>18</v>
      </c>
      <c r="AH42" s="212">
        <v>339.38</v>
      </c>
      <c r="AI42" s="212">
        <v>365.94</v>
      </c>
      <c r="AJ42" s="212" t="s">
        <v>18</v>
      </c>
      <c r="AK42" s="212" t="s">
        <v>18</v>
      </c>
      <c r="AL42" s="18"/>
      <c r="AM42" s="1"/>
      <c r="AN42"/>
      <c r="AO42"/>
      <c r="AP42" s="9"/>
      <c r="AQ42" s="9"/>
      <c r="AR42" s="9"/>
      <c r="AS42" s="53">
        <v>33694</v>
      </c>
      <c r="AT42" s="59">
        <v>5.8307665141009224</v>
      </c>
      <c r="AU42" s="60">
        <v>5.8770075598474643</v>
      </c>
      <c r="AV42" s="60">
        <v>5.8770075598474643</v>
      </c>
      <c r="AW42" s="60">
        <v>5.9272328188043097</v>
      </c>
      <c r="AX42" s="60">
        <v>7.0288140577363807</v>
      </c>
      <c r="AY42" s="60">
        <v>7.0288140577363807</v>
      </c>
      <c r="AZ42" s="60">
        <v>6.9582837824229333</v>
      </c>
      <c r="BA42" s="60">
        <v>6.9873120753182176</v>
      </c>
      <c r="BB42" s="60">
        <v>6.6406126596123265</v>
      </c>
      <c r="BC42" s="60">
        <v>6.6406126596123265</v>
      </c>
      <c r="BD42" s="60">
        <v>5.97991302744399</v>
      </c>
      <c r="BE42" s="60">
        <v>5.97991302744399</v>
      </c>
      <c r="BF42" s="60">
        <v>6.8479614687869574</v>
      </c>
      <c r="BG42" s="60">
        <v>6.8479614687869574</v>
      </c>
      <c r="BH42" s="60">
        <v>6.8479614687869574</v>
      </c>
      <c r="BI42" s="60">
        <v>6.8479614687869574</v>
      </c>
      <c r="BJ42" s="60">
        <v>6.8479614687869574</v>
      </c>
      <c r="BK42" s="60">
        <v>6.909336111680056</v>
      </c>
      <c r="BL42" s="60">
        <v>6.909336111680056</v>
      </c>
      <c r="BM42" s="60">
        <v>6.909336111680056</v>
      </c>
      <c r="BN42" s="60">
        <v>6.909336111680056</v>
      </c>
    </row>
    <row r="43" spans="1:66" x14ac:dyDescent="0.2">
      <c r="A43" s="15"/>
      <c r="B43" s="15" t="s">
        <v>15</v>
      </c>
      <c r="C43" s="15"/>
      <c r="D43" s="15"/>
      <c r="E43" s="15"/>
      <c r="F43" s="15"/>
      <c r="G43" s="15"/>
      <c r="H43" s="15"/>
      <c r="I43" s="163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5"/>
      <c r="X43" s="15"/>
      <c r="AA43" s="209">
        <v>57</v>
      </c>
      <c r="AB43" s="210" t="s">
        <v>72</v>
      </c>
      <c r="AC43" s="211">
        <v>402.44</v>
      </c>
      <c r="AD43" s="212">
        <v>402.64</v>
      </c>
      <c r="AE43" s="212">
        <v>422.57</v>
      </c>
      <c r="AF43" s="212">
        <v>426.43</v>
      </c>
      <c r="AG43" s="212" t="s">
        <v>18</v>
      </c>
      <c r="AH43" s="212">
        <v>358.16</v>
      </c>
      <c r="AI43" s="212" t="s">
        <v>18</v>
      </c>
      <c r="AJ43" s="212" t="s">
        <v>18</v>
      </c>
      <c r="AK43" s="212" t="s">
        <v>18</v>
      </c>
      <c r="AL43" s="18"/>
      <c r="AM43" s="1"/>
      <c r="AN43"/>
      <c r="AO43"/>
      <c r="AP43" s="9"/>
      <c r="AQ43" s="9"/>
      <c r="AR43" s="9"/>
      <c r="AS43" s="53">
        <v>33785</v>
      </c>
      <c r="AT43" s="59">
        <v>5.9680312324472071</v>
      </c>
      <c r="AU43" s="60">
        <v>6.0153608596186974</v>
      </c>
      <c r="AV43" s="60">
        <v>6.0153608596186974</v>
      </c>
      <c r="AW43" s="60">
        <v>6.0667684941702245</v>
      </c>
      <c r="AX43" s="60">
        <v>6.8240913181906722</v>
      </c>
      <c r="AY43" s="60">
        <v>6.8240913181906722</v>
      </c>
      <c r="AZ43" s="60">
        <v>6.7556153227407147</v>
      </c>
      <c r="BA43" s="60">
        <v>6.7837981313769129</v>
      </c>
      <c r="BB43" s="60">
        <v>6.3003915176587535</v>
      </c>
      <c r="BC43" s="60">
        <v>6.3003915176587535</v>
      </c>
      <c r="BD43" s="60">
        <v>6.0464236880121254</v>
      </c>
      <c r="BE43" s="60">
        <v>6.0464236880121254</v>
      </c>
      <c r="BF43" s="60">
        <v>6.6485062803756856</v>
      </c>
      <c r="BG43" s="60">
        <v>6.6485062803756856</v>
      </c>
      <c r="BH43" s="60">
        <v>6.6485062803756856</v>
      </c>
      <c r="BI43" s="60">
        <v>6.6485062803756856</v>
      </c>
      <c r="BJ43" s="60">
        <v>6.6485062803756856</v>
      </c>
      <c r="BK43" s="60">
        <v>6.7080933123107416</v>
      </c>
      <c r="BL43" s="60">
        <v>6.7080933123107416</v>
      </c>
      <c r="BM43" s="60">
        <v>6.7080933123107416</v>
      </c>
      <c r="BN43" s="60">
        <v>6.7080933123107416</v>
      </c>
    </row>
    <row r="44" spans="1:66" x14ac:dyDescent="0.2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AA44" s="209">
        <v>59</v>
      </c>
      <c r="AB44" s="210" t="s">
        <v>73</v>
      </c>
      <c r="AC44" s="211">
        <v>313.14999999999998</v>
      </c>
      <c r="AD44" s="212">
        <v>319.51</v>
      </c>
      <c r="AE44" s="212">
        <v>335.35</v>
      </c>
      <c r="AF44" s="212">
        <v>338.39</v>
      </c>
      <c r="AG44" s="212" t="s">
        <v>18</v>
      </c>
      <c r="AH44" s="212">
        <v>284.22000000000003</v>
      </c>
      <c r="AI44" s="212" t="s">
        <v>18</v>
      </c>
      <c r="AJ44" s="212">
        <v>288.26</v>
      </c>
      <c r="AK44" s="212" t="s">
        <v>18</v>
      </c>
      <c r="AL44" s="18"/>
      <c r="AM44" s="1"/>
      <c r="AN44"/>
      <c r="AO44"/>
      <c r="AP44" s="9"/>
      <c r="AQ44" s="9"/>
      <c r="AR44" s="9"/>
      <c r="AS44" s="53">
        <v>33877</v>
      </c>
      <c r="AT44" s="59">
        <v>6.089827788211438</v>
      </c>
      <c r="AU44" s="60">
        <v>6.1381233261415282</v>
      </c>
      <c r="AV44" s="60">
        <v>6.1381233261415282</v>
      </c>
      <c r="AW44" s="60">
        <v>6.1905800960920683</v>
      </c>
      <c r="AX44" s="60">
        <v>6.7431732393188435</v>
      </c>
      <c r="AY44" s="60">
        <v>6.7431732393188435</v>
      </c>
      <c r="AZ44" s="60">
        <v>6.6755092121943793</v>
      </c>
      <c r="BA44" s="60">
        <v>6.7033578373289595</v>
      </c>
      <c r="BB44" s="60">
        <v>6.3576100077283071</v>
      </c>
      <c r="BC44" s="60">
        <v>6.3576100077283071</v>
      </c>
      <c r="BD44" s="60">
        <v>5.9512044173347718</v>
      </c>
      <c r="BE44" s="60">
        <v>5.9512044173347718</v>
      </c>
      <c r="BF44" s="60">
        <v>6.5696702375253793</v>
      </c>
      <c r="BG44" s="60">
        <v>6.5696702375253793</v>
      </c>
      <c r="BH44" s="60">
        <v>6.5696702375253793</v>
      </c>
      <c r="BI44" s="60">
        <v>6.5696702375253793</v>
      </c>
      <c r="BJ44" s="60">
        <v>6.5696702375253793</v>
      </c>
      <c r="BK44" s="60">
        <v>6.6285507038643612</v>
      </c>
      <c r="BL44" s="60">
        <v>6.6285507038643612</v>
      </c>
      <c r="BM44" s="60">
        <v>6.6285507038643612</v>
      </c>
      <c r="BN44" s="60">
        <v>6.6285507038643612</v>
      </c>
    </row>
    <row r="45" spans="1:66" ht="12.75" customHeight="1" x14ac:dyDescent="0.25">
      <c r="A45" s="96" t="s">
        <v>5</v>
      </c>
      <c r="C45" s="42"/>
      <c r="D45" s="42"/>
      <c r="E45" s="42"/>
      <c r="F45" s="42"/>
      <c r="G45" s="15"/>
      <c r="H45" s="15"/>
      <c r="I45" s="15"/>
      <c r="J45" s="15"/>
      <c r="K45" s="15"/>
      <c r="L45" s="15"/>
      <c r="M45" s="172" t="str">
        <f>IF(OR(T37="",T38="",S40="",I43=""),"",AO24)</f>
        <v/>
      </c>
      <c r="N45" s="173"/>
      <c r="O45" s="173"/>
      <c r="P45" s="173"/>
      <c r="Q45" s="174"/>
      <c r="R45" s="15"/>
      <c r="S45" s="15"/>
      <c r="T45" s="15"/>
      <c r="U45" s="15"/>
      <c r="V45" s="43"/>
      <c r="W45" s="43"/>
      <c r="X45" s="15"/>
      <c r="AA45" s="219">
        <v>1130</v>
      </c>
      <c r="AB45" s="220" t="s">
        <v>74</v>
      </c>
      <c r="AC45" s="223" t="s">
        <v>18</v>
      </c>
      <c r="AD45" s="222" t="s">
        <v>18</v>
      </c>
      <c r="AE45" s="222" t="s">
        <v>18</v>
      </c>
      <c r="AF45" s="222" t="s">
        <v>18</v>
      </c>
      <c r="AG45" s="222" t="s">
        <v>18</v>
      </c>
      <c r="AH45" s="222" t="s">
        <v>18</v>
      </c>
      <c r="AI45" s="222" t="s">
        <v>18</v>
      </c>
      <c r="AJ45" s="222" t="s">
        <v>18</v>
      </c>
      <c r="AK45" s="222" t="s">
        <v>18</v>
      </c>
      <c r="AL45" s="18"/>
      <c r="AM45" s="1"/>
      <c r="AN45"/>
      <c r="AO45"/>
      <c r="AP45" s="9"/>
      <c r="AQ45" s="9"/>
      <c r="AR45" s="9"/>
      <c r="AS45" s="53">
        <v>33969</v>
      </c>
      <c r="AT45" s="59">
        <v>5.9297252076060714</v>
      </c>
      <c r="AU45" s="60">
        <v>5.9767510478495893</v>
      </c>
      <c r="AV45" s="60">
        <v>5.9767510478495893</v>
      </c>
      <c r="AW45" s="60">
        <v>6.0278287206349219</v>
      </c>
      <c r="AX45" s="60">
        <v>6.6239422783092738</v>
      </c>
      <c r="AY45" s="60">
        <v>6.6239422783092738</v>
      </c>
      <c r="AZ45" s="60">
        <v>6.5574746681673659</v>
      </c>
      <c r="BA45" s="60">
        <v>6.5848308814626382</v>
      </c>
      <c r="BB45" s="60">
        <v>6.0261706234391559</v>
      </c>
      <c r="BC45" s="60">
        <v>6.0261706234391559</v>
      </c>
      <c r="BD45" s="60">
        <v>5.6894879706833406</v>
      </c>
      <c r="BE45" s="60">
        <v>5.6894879706833406</v>
      </c>
      <c r="BF45" s="60">
        <v>6.4535071095534233</v>
      </c>
      <c r="BG45" s="60">
        <v>6.4535071095534233</v>
      </c>
      <c r="BH45" s="60">
        <v>6.4535071095534233</v>
      </c>
      <c r="BI45" s="60">
        <v>6.4535071095534233</v>
      </c>
      <c r="BJ45" s="60">
        <v>6.4535071095534233</v>
      </c>
      <c r="BK45" s="60">
        <v>6.5113464674502604</v>
      </c>
      <c r="BL45" s="60">
        <v>6.5113464674502604</v>
      </c>
      <c r="BM45" s="60">
        <v>6.5113464674502604</v>
      </c>
      <c r="BN45" s="60">
        <v>6.5113464674502604</v>
      </c>
    </row>
    <row r="46" spans="1:66" x14ac:dyDescent="0.2">
      <c r="A46" s="96" t="s">
        <v>6</v>
      </c>
      <c r="B46" s="45"/>
      <c r="C46" s="42"/>
      <c r="D46" s="42"/>
      <c r="E46" s="42"/>
      <c r="F46" s="42"/>
      <c r="G46" s="15"/>
      <c r="H46" s="46"/>
      <c r="I46" s="46"/>
      <c r="J46" s="46"/>
      <c r="K46" s="46"/>
      <c r="L46" s="15"/>
      <c r="M46" s="172" t="str">
        <f>IF(OR(M45="",V41="",V42=""),"",AO25)</f>
        <v/>
      </c>
      <c r="N46" s="173"/>
      <c r="O46" s="173"/>
      <c r="P46" s="173"/>
      <c r="Q46" s="174"/>
      <c r="R46" s="46"/>
      <c r="S46" s="46"/>
      <c r="T46" s="46"/>
      <c r="U46" s="46"/>
      <c r="V46" s="43"/>
      <c r="W46" s="43"/>
      <c r="X46" s="15"/>
      <c r="AA46" s="209">
        <v>40</v>
      </c>
      <c r="AB46" s="210" t="s">
        <v>75</v>
      </c>
      <c r="AC46" s="211">
        <v>236.52</v>
      </c>
      <c r="AD46" s="212">
        <v>248.29</v>
      </c>
      <c r="AE46" s="212" t="s">
        <v>18</v>
      </c>
      <c r="AF46" s="212" t="s">
        <v>18</v>
      </c>
      <c r="AG46" s="212">
        <v>221.87</v>
      </c>
      <c r="AH46" s="212" t="s">
        <v>18</v>
      </c>
      <c r="AI46" s="212" t="s">
        <v>18</v>
      </c>
      <c r="AJ46" s="212">
        <v>256.86</v>
      </c>
      <c r="AK46" s="212">
        <v>219.08</v>
      </c>
      <c r="AL46" s="18"/>
      <c r="AM46" s="1"/>
      <c r="AN46"/>
      <c r="AO46"/>
      <c r="AP46" s="9"/>
      <c r="AQ46" s="9"/>
      <c r="AR46" s="9"/>
      <c r="AS46" s="53">
        <v>34059</v>
      </c>
      <c r="AT46" s="59">
        <v>5.8710150570357191</v>
      </c>
      <c r="AU46" s="60">
        <v>5.9175752949005886</v>
      </c>
      <c r="AV46" s="60">
        <v>5.9175752949005886</v>
      </c>
      <c r="AW46" s="60">
        <v>5.968147248153393</v>
      </c>
      <c r="AX46" s="60">
        <v>6.4813525228075122</v>
      </c>
      <c r="AY46" s="60">
        <v>6.4813525228075122</v>
      </c>
      <c r="AZ46" s="60">
        <v>6.4163157222772664</v>
      </c>
      <c r="BA46" s="60">
        <v>6.4430830542687234</v>
      </c>
      <c r="BB46" s="60">
        <v>5.8734606466268522</v>
      </c>
      <c r="BC46" s="60">
        <v>5.8734606466268522</v>
      </c>
      <c r="BD46" s="60">
        <v>5.59988973492454</v>
      </c>
      <c r="BE46" s="60">
        <v>5.59988973492454</v>
      </c>
      <c r="BF46" s="60">
        <v>6.3145862128702763</v>
      </c>
      <c r="BG46" s="60">
        <v>6.3145862128702763</v>
      </c>
      <c r="BH46" s="60">
        <v>6.3145862128702763</v>
      </c>
      <c r="BI46" s="60">
        <v>6.3145862128702763</v>
      </c>
      <c r="BJ46" s="60">
        <v>6.3145862128702763</v>
      </c>
      <c r="BK46" s="60">
        <v>6.3711804965266721</v>
      </c>
      <c r="BL46" s="60">
        <v>6.3711804965266721</v>
      </c>
      <c r="BM46" s="60">
        <v>6.3711804965266721</v>
      </c>
      <c r="BN46" s="60">
        <v>6.3711804965266721</v>
      </c>
    </row>
    <row r="47" spans="1:66" x14ac:dyDescent="0.2">
      <c r="A47" s="42"/>
      <c r="B47" s="42"/>
      <c r="C47" s="42"/>
      <c r="D47" s="42"/>
      <c r="E47" s="42"/>
      <c r="F47" s="42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15"/>
      <c r="AA47" s="209">
        <v>45</v>
      </c>
      <c r="AB47" s="210" t="s">
        <v>76</v>
      </c>
      <c r="AC47" s="211">
        <v>208.8</v>
      </c>
      <c r="AD47" s="212">
        <v>220.27</v>
      </c>
      <c r="AE47" s="212" t="s">
        <v>18</v>
      </c>
      <c r="AF47" s="212" t="s">
        <v>18</v>
      </c>
      <c r="AG47" s="212">
        <v>197.34</v>
      </c>
      <c r="AH47" s="212" t="s">
        <v>18</v>
      </c>
      <c r="AI47" s="212" t="s">
        <v>18</v>
      </c>
      <c r="AJ47" s="212" t="s">
        <v>18</v>
      </c>
      <c r="AK47" s="212" t="s">
        <v>18</v>
      </c>
      <c r="AL47" s="18"/>
      <c r="AM47" s="1"/>
      <c r="AN47" s="9"/>
      <c r="AO47" s="9"/>
      <c r="AP47" s="9"/>
      <c r="AQ47" s="9"/>
      <c r="AR47" s="9"/>
      <c r="AS47" s="53">
        <v>34150</v>
      </c>
      <c r="AT47" s="59">
        <v>5.1681470572497501</v>
      </c>
      <c r="AU47" s="60">
        <v>5.2091331821307927</v>
      </c>
      <c r="AV47" s="60">
        <v>5.2091331821307927</v>
      </c>
      <c r="AW47" s="60">
        <v>5.2536507466138973</v>
      </c>
      <c r="AX47" s="60">
        <v>6.0516830278314719</v>
      </c>
      <c r="AY47" s="60">
        <v>6.0516830278314719</v>
      </c>
      <c r="AZ47" s="60">
        <v>5.9909577238816683</v>
      </c>
      <c r="BA47" s="60">
        <v>6.0159505642098212</v>
      </c>
      <c r="BB47" s="60">
        <v>5.5567271964303266</v>
      </c>
      <c r="BC47" s="60">
        <v>5.5567271964303266</v>
      </c>
      <c r="BD47" s="60">
        <v>5.4000865331962817</v>
      </c>
      <c r="BE47" s="60">
        <v>5.4000865331962817</v>
      </c>
      <c r="BF47" s="60">
        <v>5.8959721875539453</v>
      </c>
      <c r="BG47" s="60">
        <v>5.8959721875539453</v>
      </c>
      <c r="BH47" s="60">
        <v>5.8959721875539453</v>
      </c>
      <c r="BI47" s="60">
        <v>5.8959721875539453</v>
      </c>
      <c r="BJ47" s="60">
        <v>5.8959721875539453</v>
      </c>
      <c r="BK47" s="60">
        <v>5.9488146559539432</v>
      </c>
      <c r="BL47" s="60">
        <v>5.9488146559539432</v>
      </c>
      <c r="BM47" s="60">
        <v>5.9488146559539432</v>
      </c>
      <c r="BN47" s="60">
        <v>5.9488146559539432</v>
      </c>
    </row>
    <row r="48" spans="1:66" ht="18" customHeight="1" x14ac:dyDescent="0.2">
      <c r="A48" s="137" t="s">
        <v>310</v>
      </c>
      <c r="B48" s="13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AA48" s="209">
        <v>49</v>
      </c>
      <c r="AB48" s="210" t="s">
        <v>75</v>
      </c>
      <c r="AC48" s="211">
        <v>235.08</v>
      </c>
      <c r="AD48" s="212">
        <v>248.02</v>
      </c>
      <c r="AE48" s="212" t="s">
        <v>18</v>
      </c>
      <c r="AF48" s="212" t="s">
        <v>18</v>
      </c>
      <c r="AG48" s="212">
        <v>222.14</v>
      </c>
      <c r="AH48" s="212" t="s">
        <v>18</v>
      </c>
      <c r="AI48" s="212" t="s">
        <v>18</v>
      </c>
      <c r="AJ48" s="212" t="s">
        <v>18</v>
      </c>
      <c r="AK48" s="212" t="s">
        <v>18</v>
      </c>
      <c r="AL48" s="18"/>
      <c r="AM48" s="1"/>
      <c r="AN48" s="9"/>
      <c r="AO48" s="9"/>
      <c r="AP48" s="9"/>
      <c r="AQ48" s="9"/>
      <c r="AR48" s="9"/>
      <c r="AS48" s="53">
        <v>34242</v>
      </c>
      <c r="AT48" s="59">
        <v>5.0967919696743129</v>
      </c>
      <c r="AU48" s="60">
        <v>5.137212211174357</v>
      </c>
      <c r="AV48" s="60">
        <v>5.137212211174357</v>
      </c>
      <c r="AW48" s="60">
        <v>5.1811151347277118</v>
      </c>
      <c r="AX48" s="60">
        <v>5.6663698762466979</v>
      </c>
      <c r="AY48" s="60">
        <v>5.6663698762466979</v>
      </c>
      <c r="AZ48" s="60">
        <v>5.6095109774172895</v>
      </c>
      <c r="BA48" s="60">
        <v>5.6329125133050804</v>
      </c>
      <c r="BB48" s="60">
        <v>5.4317958909387407</v>
      </c>
      <c r="BC48" s="60">
        <v>5.4317958909387407</v>
      </c>
      <c r="BD48" s="60">
        <v>5.0093567098295742</v>
      </c>
      <c r="BE48" s="60">
        <v>5.0093567098295742</v>
      </c>
      <c r="BF48" s="60">
        <v>5.5205732093201725</v>
      </c>
      <c r="BG48" s="60">
        <v>5.5205732093201725</v>
      </c>
      <c r="BH48" s="60">
        <v>5.5205732093201725</v>
      </c>
      <c r="BI48" s="60">
        <v>5.5205732093201725</v>
      </c>
      <c r="BJ48" s="60">
        <v>5.5205732093201725</v>
      </c>
      <c r="BK48" s="60">
        <v>5.5700511759868352</v>
      </c>
      <c r="BL48" s="60">
        <v>5.5700511759868352</v>
      </c>
      <c r="BM48" s="60">
        <v>5.5700511759868352</v>
      </c>
      <c r="BN48" s="60">
        <v>5.5700511759868352</v>
      </c>
    </row>
    <row r="49" spans="1:66" x14ac:dyDescent="0.2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AA49" s="209">
        <v>72</v>
      </c>
      <c r="AB49" s="210" t="s">
        <v>77</v>
      </c>
      <c r="AC49" s="211">
        <v>298.19</v>
      </c>
      <c r="AD49" s="212">
        <v>273.37</v>
      </c>
      <c r="AE49" s="212">
        <v>303.64999999999998</v>
      </c>
      <c r="AF49" s="212">
        <v>341.88</v>
      </c>
      <c r="AG49" s="212">
        <v>345.54</v>
      </c>
      <c r="AH49" s="212">
        <v>245.75</v>
      </c>
      <c r="AI49" s="212" t="s">
        <v>18</v>
      </c>
      <c r="AJ49" s="212" t="s">
        <v>18</v>
      </c>
      <c r="AK49" s="212">
        <v>278.89999999999998</v>
      </c>
      <c r="AL49" s="18"/>
      <c r="AM49" s="1"/>
      <c r="AN49" s="9"/>
      <c r="AO49" s="9"/>
      <c r="AP49" s="9"/>
      <c r="AQ49" s="9"/>
      <c r="AR49" s="9"/>
      <c r="AS49" s="53">
        <v>34334</v>
      </c>
      <c r="AT49" s="59">
        <v>5.1018938635378497</v>
      </c>
      <c r="AU49" s="60">
        <v>5.1423545657400966</v>
      </c>
      <c r="AV49" s="60">
        <v>5.1423545657400966</v>
      </c>
      <c r="AW49" s="60">
        <v>5.186301436163876</v>
      </c>
      <c r="AX49" s="60">
        <v>5.3760625011828278</v>
      </c>
      <c r="AY49" s="60">
        <v>5.3760625011828278</v>
      </c>
      <c r="AZ49" s="60">
        <v>5.3221166768665009</v>
      </c>
      <c r="BA49" s="60">
        <v>5.3443192725854649</v>
      </c>
      <c r="BB49" s="60">
        <v>5.0201440766531773</v>
      </c>
      <c r="BC49" s="60">
        <v>5.0201440766531773</v>
      </c>
      <c r="BD49" s="60">
        <v>4.84463898436129</v>
      </c>
      <c r="BE49" s="60">
        <v>4.84463898436129</v>
      </c>
      <c r="BF49" s="60">
        <v>5.2377354927136359</v>
      </c>
      <c r="BG49" s="60">
        <v>5.2377354927136359</v>
      </c>
      <c r="BH49" s="60">
        <v>5.2377354927136359</v>
      </c>
      <c r="BI49" s="60">
        <v>5.2377354927136359</v>
      </c>
      <c r="BJ49" s="60">
        <v>5.2377354927136359</v>
      </c>
      <c r="BK49" s="60">
        <v>5.2846785350918752</v>
      </c>
      <c r="BL49" s="60">
        <v>5.2846785350918752</v>
      </c>
      <c r="BM49" s="60">
        <v>5.2846785350918752</v>
      </c>
      <c r="BN49" s="60">
        <v>5.2846785350918752</v>
      </c>
    </row>
    <row r="50" spans="1:66" x14ac:dyDescent="0.2">
      <c r="A50" s="15"/>
      <c r="B50" s="29" t="s">
        <v>321</v>
      </c>
      <c r="C50" s="15"/>
      <c r="D50" s="15"/>
      <c r="E50" s="15"/>
      <c r="F50" s="15"/>
      <c r="G50" s="15"/>
      <c r="H50" s="15"/>
      <c r="I50" s="15"/>
      <c r="J50" s="40"/>
      <c r="K50" s="40"/>
      <c r="L50" s="40"/>
      <c r="M50" s="40"/>
      <c r="N50" s="40"/>
      <c r="O50" s="40"/>
      <c r="P50" s="15"/>
      <c r="Q50" s="15"/>
      <c r="R50" s="15"/>
      <c r="S50" s="15"/>
      <c r="T50" s="166"/>
      <c r="U50" s="167"/>
      <c r="V50" s="167"/>
      <c r="W50" s="168"/>
      <c r="X50" s="15"/>
      <c r="AA50" s="209">
        <v>73</v>
      </c>
      <c r="AB50" s="210" t="s">
        <v>78</v>
      </c>
      <c r="AC50" s="211">
        <v>315.75</v>
      </c>
      <c r="AD50" s="212">
        <v>289.39999999999998</v>
      </c>
      <c r="AE50" s="212">
        <v>321.49</v>
      </c>
      <c r="AF50" s="212">
        <v>362.06</v>
      </c>
      <c r="AG50" s="212">
        <v>365.99</v>
      </c>
      <c r="AH50" s="212">
        <v>260.27</v>
      </c>
      <c r="AI50" s="212" t="s">
        <v>18</v>
      </c>
      <c r="AJ50" s="212" t="s">
        <v>18</v>
      </c>
      <c r="AK50" s="212">
        <v>295.25</v>
      </c>
      <c r="AL50" s="18"/>
      <c r="AM50" s="1"/>
      <c r="AN50" s="9"/>
      <c r="AO50" s="9"/>
      <c r="AP50" s="9"/>
      <c r="AQ50" s="9"/>
      <c r="AR50" s="9"/>
      <c r="AS50" s="53">
        <v>34424</v>
      </c>
      <c r="AT50" s="59">
        <v>4.8962513085775896</v>
      </c>
      <c r="AU50" s="60">
        <v>4.9350811571402078</v>
      </c>
      <c r="AV50" s="60">
        <v>4.9350811571402078</v>
      </c>
      <c r="AW50" s="60">
        <v>4.9772566565872136</v>
      </c>
      <c r="AX50" s="60">
        <v>5.3386916595658676</v>
      </c>
      <c r="AY50" s="60">
        <v>5.3386916595658676</v>
      </c>
      <c r="AZ50" s="60">
        <v>5.2851208310491575</v>
      </c>
      <c r="BA50" s="60">
        <v>5.3071690889627261</v>
      </c>
      <c r="BB50" s="60">
        <v>5.0352498261315723</v>
      </c>
      <c r="BC50" s="60">
        <v>5.0352498261315723</v>
      </c>
      <c r="BD50" s="60">
        <v>4.6627901678164489</v>
      </c>
      <c r="BE50" s="60">
        <v>4.6627901678164489</v>
      </c>
      <c r="BF50" s="60">
        <v>5.2013262092488919</v>
      </c>
      <c r="BG50" s="60">
        <v>5.2013262092488919</v>
      </c>
      <c r="BH50" s="60">
        <v>5.2013262092488919</v>
      </c>
      <c r="BI50" s="60">
        <v>5.2013262092488919</v>
      </c>
      <c r="BJ50" s="60">
        <v>5.2013262092488919</v>
      </c>
      <c r="BK50" s="60">
        <v>5.2479429345500277</v>
      </c>
      <c r="BL50" s="60">
        <v>5.2479429345500277</v>
      </c>
      <c r="BM50" s="60">
        <v>5.2479429345500277</v>
      </c>
      <c r="BN50" s="60">
        <v>5.2479429345500277</v>
      </c>
    </row>
    <row r="51" spans="1:66" x14ac:dyDescent="0.2">
      <c r="A51" s="15"/>
      <c r="B51" s="29" t="s">
        <v>311</v>
      </c>
      <c r="C51" s="15"/>
      <c r="D51" s="15"/>
      <c r="E51" s="15"/>
      <c r="F51" s="15"/>
      <c r="G51" s="15"/>
      <c r="H51" s="15"/>
      <c r="I51" s="15"/>
      <c r="J51" s="41"/>
      <c r="K51" s="41"/>
      <c r="L51" s="41"/>
      <c r="M51" s="41"/>
      <c r="N51" s="41"/>
      <c r="O51" s="41"/>
      <c r="P51" s="15"/>
      <c r="Q51" s="15"/>
      <c r="R51" s="15"/>
      <c r="S51" s="15"/>
      <c r="T51" s="233"/>
      <c r="U51" s="234"/>
      <c r="V51" s="234"/>
      <c r="W51" s="235"/>
      <c r="X51" s="15"/>
      <c r="AA51" s="209">
        <v>75</v>
      </c>
      <c r="AB51" s="210" t="s">
        <v>79</v>
      </c>
      <c r="AC51" s="211">
        <v>320.32</v>
      </c>
      <c r="AD51" s="212">
        <v>293.7</v>
      </c>
      <c r="AE51" s="212">
        <v>326.19</v>
      </c>
      <c r="AF51" s="212">
        <v>367.29</v>
      </c>
      <c r="AG51" s="212">
        <v>371.18</v>
      </c>
      <c r="AH51" s="212">
        <v>263.99</v>
      </c>
      <c r="AI51" s="212" t="s">
        <v>18</v>
      </c>
      <c r="AJ51" s="212" t="s">
        <v>18</v>
      </c>
      <c r="AK51" s="212">
        <v>299.54000000000002</v>
      </c>
      <c r="AL51" s="18"/>
      <c r="AM51" s="1"/>
      <c r="AN51" s="9"/>
      <c r="AO51" s="9"/>
      <c r="AP51" s="9"/>
      <c r="AQ51" s="9"/>
      <c r="AR51" s="9"/>
      <c r="AS51" s="53">
        <v>34515</v>
      </c>
      <c r="AT51" s="59">
        <v>4.7398366975581707</v>
      </c>
      <c r="AU51" s="60">
        <v>4.7774260959730954</v>
      </c>
      <c r="AV51" s="60">
        <v>4.7774260959730954</v>
      </c>
      <c r="AW51" s="60">
        <v>4.8182542658153116</v>
      </c>
      <c r="AX51" s="60">
        <v>5.0034598496399871</v>
      </c>
      <c r="AY51" s="60">
        <v>5.0034598496399871</v>
      </c>
      <c r="AZ51" s="60">
        <v>4.9532528875812192</v>
      </c>
      <c r="BA51" s="60">
        <v>4.9739166719425763</v>
      </c>
      <c r="BB51" s="60">
        <v>5.0352498261315723</v>
      </c>
      <c r="BC51" s="60">
        <v>5.0352498261315723</v>
      </c>
      <c r="BD51" s="60">
        <v>4.5803439762440545</v>
      </c>
      <c r="BE51" s="60">
        <v>4.5803439762440545</v>
      </c>
      <c r="BF51" s="60">
        <v>4.8747199711798466</v>
      </c>
      <c r="BG51" s="60">
        <v>4.8747199711798466</v>
      </c>
      <c r="BH51" s="60">
        <v>4.8747199711798466</v>
      </c>
      <c r="BI51" s="60">
        <v>4.8747199711798466</v>
      </c>
      <c r="BJ51" s="60">
        <v>4.8747199711798466</v>
      </c>
      <c r="BK51" s="60">
        <v>4.9184094981724709</v>
      </c>
      <c r="BL51" s="60">
        <v>4.9184094981724709</v>
      </c>
      <c r="BM51" s="60">
        <v>4.9184094981724709</v>
      </c>
      <c r="BN51" s="60">
        <v>4.9184094981724709</v>
      </c>
    </row>
    <row r="52" spans="1:66" x14ac:dyDescent="0.2">
      <c r="A52" s="15"/>
      <c r="B52" s="29" t="s">
        <v>306</v>
      </c>
      <c r="C52" s="15"/>
      <c r="D52" s="15"/>
      <c r="E52" s="15"/>
      <c r="F52" s="15"/>
      <c r="G52" s="15"/>
      <c r="H52" s="15"/>
      <c r="I52" s="15"/>
      <c r="J52" s="40"/>
      <c r="K52" s="40"/>
      <c r="L52" s="40"/>
      <c r="M52" s="40"/>
      <c r="N52" s="15"/>
      <c r="O52" s="15"/>
      <c r="P52" s="15"/>
      <c r="Q52" s="15"/>
      <c r="R52" s="169"/>
      <c r="S52" s="167"/>
      <c r="T52" s="167"/>
      <c r="U52" s="167"/>
      <c r="V52" s="167"/>
      <c r="W52" s="168"/>
      <c r="X52" s="15"/>
      <c r="AA52" s="209">
        <v>76</v>
      </c>
      <c r="AB52" s="210" t="s">
        <v>80</v>
      </c>
      <c r="AC52" s="211">
        <v>330.04</v>
      </c>
      <c r="AD52" s="212">
        <v>302.55</v>
      </c>
      <c r="AE52" s="212">
        <v>336.04</v>
      </c>
      <c r="AF52" s="212">
        <v>378.44</v>
      </c>
      <c r="AG52" s="212">
        <v>382.5</v>
      </c>
      <c r="AH52" s="212">
        <v>272.01</v>
      </c>
      <c r="AI52" s="212" t="s">
        <v>18</v>
      </c>
      <c r="AJ52" s="212" t="s">
        <v>18</v>
      </c>
      <c r="AK52" s="212">
        <v>308.66000000000003</v>
      </c>
      <c r="AL52" s="18"/>
      <c r="AM52" s="1"/>
      <c r="AN52" s="9"/>
      <c r="AO52" s="9"/>
      <c r="AP52" s="9"/>
      <c r="AQ52" s="9"/>
      <c r="AR52" s="9"/>
      <c r="AS52" s="53">
        <v>34607</v>
      </c>
      <c r="AT52" s="59">
        <v>4.711567293795401</v>
      </c>
      <c r="AU52" s="60">
        <v>4.7489325009672907</v>
      </c>
      <c r="AV52" s="60">
        <v>4.7489325009672907</v>
      </c>
      <c r="AW52" s="60">
        <v>4.7895171628382789</v>
      </c>
      <c r="AX52" s="60">
        <v>5.0286028639597866</v>
      </c>
      <c r="AY52" s="60">
        <v>5.0286028639597866</v>
      </c>
      <c r="AZ52" s="60">
        <v>4.9781436056092607</v>
      </c>
      <c r="BA52" s="60">
        <v>4.9989112280829913</v>
      </c>
      <c r="BB52" s="60">
        <v>4.804627696690428</v>
      </c>
      <c r="BC52" s="60">
        <v>4.804627696690428</v>
      </c>
      <c r="BD52" s="60">
        <v>4.4555875255292365</v>
      </c>
      <c r="BE52" s="60">
        <v>4.4555875255292365</v>
      </c>
      <c r="BF52" s="60">
        <v>4.8992160514370289</v>
      </c>
      <c r="BG52" s="60">
        <v>4.8992160514370289</v>
      </c>
      <c r="BH52" s="60">
        <v>4.8992160514370289</v>
      </c>
      <c r="BI52" s="60">
        <v>4.8992160514370289</v>
      </c>
      <c r="BJ52" s="60">
        <v>4.8992160514370289</v>
      </c>
      <c r="BK52" s="60">
        <v>4.943125123791428</v>
      </c>
      <c r="BL52" s="60">
        <v>4.943125123791428</v>
      </c>
      <c r="BM52" s="60">
        <v>4.943125123791428</v>
      </c>
      <c r="BN52" s="60">
        <v>4.943125123791428</v>
      </c>
    </row>
    <row r="53" spans="1:66" x14ac:dyDescent="0.2">
      <c r="A53" s="15"/>
      <c r="B53" s="29" t="s">
        <v>40</v>
      </c>
      <c r="C53" s="15"/>
      <c r="D53" s="15"/>
      <c r="E53" s="15"/>
      <c r="F53" s="15"/>
      <c r="G53" s="15"/>
      <c r="H53" s="15"/>
      <c r="I53" s="163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5"/>
      <c r="X53" s="15"/>
      <c r="AA53" s="209">
        <v>90</v>
      </c>
      <c r="AB53" s="210" t="s">
        <v>81</v>
      </c>
      <c r="AC53" s="211">
        <v>289.5</v>
      </c>
      <c r="AD53" s="212">
        <v>342.48</v>
      </c>
      <c r="AE53" s="212" t="s">
        <v>18</v>
      </c>
      <c r="AF53" s="212" t="s">
        <v>18</v>
      </c>
      <c r="AG53" s="212">
        <v>305.52999999999997</v>
      </c>
      <c r="AH53" s="212" t="s">
        <v>18</v>
      </c>
      <c r="AI53" s="212">
        <v>290.45999999999998</v>
      </c>
      <c r="AJ53" s="212">
        <v>219.5</v>
      </c>
      <c r="AK53" s="212" t="s">
        <v>18</v>
      </c>
      <c r="AL53" s="18"/>
      <c r="AM53" s="1"/>
      <c r="AN53" s="9"/>
      <c r="AO53" s="9"/>
      <c r="AP53" s="9"/>
      <c r="AQ53" s="9"/>
      <c r="AR53" s="9"/>
      <c r="AS53" s="53">
        <v>34699</v>
      </c>
      <c r="AT53" s="59">
        <v>4.4532772153075566</v>
      </c>
      <c r="AU53" s="60">
        <v>4.4885940462828833</v>
      </c>
      <c r="AV53" s="60">
        <v>4.4885940462828833</v>
      </c>
      <c r="AW53" s="60">
        <v>4.5269538401117941</v>
      </c>
      <c r="AX53" s="60">
        <v>4.6996288448222296</v>
      </c>
      <c r="AY53" s="60">
        <v>4.6996288448222296</v>
      </c>
      <c r="AZ53" s="60">
        <v>4.6524706594479097</v>
      </c>
      <c r="BA53" s="60">
        <v>4.671879652414014</v>
      </c>
      <c r="BB53" s="60">
        <v>4.6466418730081562</v>
      </c>
      <c r="BC53" s="60">
        <v>4.6466418730081562</v>
      </c>
      <c r="BD53" s="60">
        <v>4.2637201201236712</v>
      </c>
      <c r="BE53" s="60">
        <v>4.2637201201236712</v>
      </c>
      <c r="BF53" s="60">
        <v>4.578706590128065</v>
      </c>
      <c r="BG53" s="60">
        <v>4.578706590128065</v>
      </c>
      <c r="BH53" s="60">
        <v>4.578706590128065</v>
      </c>
      <c r="BI53" s="60">
        <v>4.578706590128065</v>
      </c>
      <c r="BJ53" s="60">
        <v>4.578706590128065</v>
      </c>
      <c r="BK53" s="60">
        <v>4.619743106347129</v>
      </c>
      <c r="BL53" s="60">
        <v>4.619743106347129</v>
      </c>
      <c r="BM53" s="60">
        <v>4.619743106347129</v>
      </c>
      <c r="BN53" s="60">
        <v>4.619743106347129</v>
      </c>
    </row>
    <row r="54" spans="1:66" x14ac:dyDescent="0.2">
      <c r="A54" s="15"/>
      <c r="B54" s="15"/>
      <c r="C54" s="15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15"/>
      <c r="AA54" s="209">
        <v>91</v>
      </c>
      <c r="AB54" s="210" t="s">
        <v>82</v>
      </c>
      <c r="AC54" s="211">
        <v>317.06</v>
      </c>
      <c r="AD54" s="212">
        <v>343.11</v>
      </c>
      <c r="AE54" s="212" t="s">
        <v>18</v>
      </c>
      <c r="AF54" s="212" t="s">
        <v>18</v>
      </c>
      <c r="AG54" s="212">
        <v>308.77</v>
      </c>
      <c r="AH54" s="212" t="s">
        <v>18</v>
      </c>
      <c r="AI54" s="212">
        <v>299.27</v>
      </c>
      <c r="AJ54" s="212" t="s">
        <v>18</v>
      </c>
      <c r="AK54" s="212" t="s">
        <v>18</v>
      </c>
      <c r="AL54" s="18"/>
      <c r="AM54" s="1"/>
      <c r="AN54" s="9"/>
      <c r="AO54" s="9"/>
      <c r="AP54" s="9"/>
      <c r="AQ54" s="9"/>
      <c r="AR54" s="9"/>
      <c r="AS54" s="53">
        <v>34789</v>
      </c>
      <c r="AT54" s="59">
        <v>4.2819973224111143</v>
      </c>
      <c r="AU54" s="60">
        <v>4.3159558137335416</v>
      </c>
      <c r="AV54" s="60">
        <v>4.3159558137335416</v>
      </c>
      <c r="AW54" s="60">
        <v>4.3528402308767262</v>
      </c>
      <c r="AX54" s="60">
        <v>4.497252483083475</v>
      </c>
      <c r="AY54" s="60">
        <v>4.497252483083475</v>
      </c>
      <c r="AZ54" s="60">
        <v>4.4521250329645072</v>
      </c>
      <c r="BA54" s="60">
        <v>4.4706982319751303</v>
      </c>
      <c r="BB54" s="60">
        <v>4.7804957541236144</v>
      </c>
      <c r="BC54" s="60">
        <v>4.7804957541236144</v>
      </c>
      <c r="BD54" s="60">
        <v>4.3111426897104854</v>
      </c>
      <c r="BE54" s="60">
        <v>4.3111426897104854</v>
      </c>
      <c r="BF54" s="60">
        <v>4.3815374068211161</v>
      </c>
      <c r="BG54" s="60">
        <v>4.3815374068211161</v>
      </c>
      <c r="BH54" s="60">
        <v>4.3815374068211161</v>
      </c>
      <c r="BI54" s="60">
        <v>4.3815374068211161</v>
      </c>
      <c r="BJ54" s="60">
        <v>4.3815374068211161</v>
      </c>
      <c r="BK54" s="60">
        <v>4.4208068003321834</v>
      </c>
      <c r="BL54" s="60">
        <v>4.4208068003321834</v>
      </c>
      <c r="BM54" s="60">
        <v>4.4208068003321834</v>
      </c>
      <c r="BN54" s="60">
        <v>4.4208068003321834</v>
      </c>
    </row>
    <row r="55" spans="1:66" x14ac:dyDescent="0.2">
      <c r="A55" s="96" t="s">
        <v>5</v>
      </c>
      <c r="C55" s="42"/>
      <c r="D55" s="42"/>
      <c r="E55" s="42"/>
      <c r="F55" s="42"/>
      <c r="G55" s="15"/>
      <c r="H55" s="15"/>
      <c r="I55" s="15"/>
      <c r="J55" s="15"/>
      <c r="K55" s="15"/>
      <c r="L55" s="15"/>
      <c r="M55" s="160" t="str">
        <f>IF(OR(T50="",T51="",I53=""),"",AO27)</f>
        <v/>
      </c>
      <c r="N55" s="161"/>
      <c r="O55" s="161"/>
      <c r="P55" s="161"/>
      <c r="Q55" s="162"/>
      <c r="R55" s="15"/>
      <c r="S55" s="15"/>
      <c r="T55" s="15"/>
      <c r="V55" s="43"/>
      <c r="W55" s="43"/>
      <c r="X55" s="15"/>
      <c r="AA55" s="209">
        <v>92</v>
      </c>
      <c r="AB55" s="210" t="s">
        <v>372</v>
      </c>
      <c r="AC55" s="211">
        <v>327.12</v>
      </c>
      <c r="AD55" s="212">
        <v>354</v>
      </c>
      <c r="AE55" s="212" t="s">
        <v>18</v>
      </c>
      <c r="AF55" s="212" t="s">
        <v>18</v>
      </c>
      <c r="AG55" s="212">
        <v>318.57</v>
      </c>
      <c r="AH55" s="212" t="s">
        <v>18</v>
      </c>
      <c r="AI55" s="212">
        <v>308.77</v>
      </c>
      <c r="AJ55" s="212" t="s">
        <v>18</v>
      </c>
      <c r="AK55" s="212" t="s">
        <v>18</v>
      </c>
      <c r="AL55" s="18"/>
      <c r="AM55" s="1"/>
      <c r="AN55" s="9"/>
      <c r="AO55" s="9"/>
      <c r="AP55" s="9"/>
      <c r="AQ55" s="9"/>
      <c r="AR55" s="9"/>
      <c r="AS55" s="53">
        <v>34880</v>
      </c>
      <c r="AT55" s="59">
        <v>4.1212678752753744</v>
      </c>
      <c r="AU55" s="60">
        <v>4.1539516975298749</v>
      </c>
      <c r="AV55" s="60">
        <v>4.1539516975298749</v>
      </c>
      <c r="AW55" s="60">
        <v>4.1894516177831811</v>
      </c>
      <c r="AX55" s="60">
        <v>4.349373774742241</v>
      </c>
      <c r="AY55" s="60">
        <v>4.349373774742241</v>
      </c>
      <c r="AZ55" s="60">
        <v>4.3057302059618054</v>
      </c>
      <c r="BA55" s="60">
        <v>4.3236926808270111</v>
      </c>
      <c r="BB55" s="60">
        <v>4.2342743614912433</v>
      </c>
      <c r="BC55" s="60">
        <v>4.2342743614912433</v>
      </c>
      <c r="BD55" s="60">
        <v>4.1734198351505194</v>
      </c>
      <c r="BE55" s="60">
        <v>4.1734198351505194</v>
      </c>
      <c r="BF55" s="60">
        <v>4.23746364296046</v>
      </c>
      <c r="BG55" s="60">
        <v>4.23746364296046</v>
      </c>
      <c r="BH55" s="60">
        <v>4.23746364296046</v>
      </c>
      <c r="BI55" s="60">
        <v>4.23746364296046</v>
      </c>
      <c r="BJ55" s="60">
        <v>4.23746364296046</v>
      </c>
      <c r="BK55" s="60">
        <v>4.2754417798183573</v>
      </c>
      <c r="BL55" s="60">
        <v>4.2754417798183573</v>
      </c>
      <c r="BM55" s="60">
        <v>4.2754417798183573</v>
      </c>
      <c r="BN55" s="60">
        <v>4.2754417798183573</v>
      </c>
    </row>
    <row r="56" spans="1:66" x14ac:dyDescent="0.2">
      <c r="A56" s="96" t="s">
        <v>6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60" t="str">
        <f>IF(OR(M55="",R52=""),"",AO28)</f>
        <v/>
      </c>
      <c r="N56" s="161"/>
      <c r="O56" s="161"/>
      <c r="P56" s="161"/>
      <c r="Q56" s="162"/>
      <c r="R56" s="15"/>
      <c r="S56" s="15"/>
      <c r="T56" s="15"/>
      <c r="U56" s="15"/>
      <c r="V56" s="15"/>
      <c r="W56" s="15"/>
      <c r="X56" s="15"/>
      <c r="AA56" s="209">
        <v>93</v>
      </c>
      <c r="AB56" s="210" t="s">
        <v>83</v>
      </c>
      <c r="AC56" s="211">
        <v>305.07</v>
      </c>
      <c r="AD56" s="212">
        <v>330.2</v>
      </c>
      <c r="AE56" s="212" t="s">
        <v>18</v>
      </c>
      <c r="AF56" s="212" t="s">
        <v>18</v>
      </c>
      <c r="AG56" s="212">
        <v>297.11</v>
      </c>
      <c r="AH56" s="212" t="s">
        <v>18</v>
      </c>
      <c r="AI56" s="212">
        <v>287.91000000000003</v>
      </c>
      <c r="AJ56" s="212" t="s">
        <v>18</v>
      </c>
      <c r="AK56" s="212" t="s">
        <v>18</v>
      </c>
      <c r="AL56" s="18"/>
      <c r="AM56" s="1"/>
      <c r="AN56" s="9"/>
      <c r="AO56" s="9"/>
      <c r="AP56" s="9"/>
      <c r="AQ56" s="9"/>
      <c r="AR56" s="9"/>
      <c r="AS56" s="53">
        <v>34972</v>
      </c>
      <c r="AT56" s="59">
        <v>3.9857522971715404</v>
      </c>
      <c r="AU56" s="60">
        <v>4.0173614096033621</v>
      </c>
      <c r="AV56" s="60">
        <v>4.0173614096033621</v>
      </c>
      <c r="AW56" s="60">
        <v>4.0516940210669032</v>
      </c>
      <c r="AX56" s="60">
        <v>4.1901481452237341</v>
      </c>
      <c r="AY56" s="60">
        <v>4.1901481452237341</v>
      </c>
      <c r="AZ56" s="60">
        <v>4.1481023178822776</v>
      </c>
      <c r="BA56" s="60">
        <v>4.1654072069624357</v>
      </c>
      <c r="BB56" s="60">
        <v>4.264123224059662</v>
      </c>
      <c r="BC56" s="60">
        <v>4.264123224059662</v>
      </c>
      <c r="BD56" s="60">
        <v>4.0129036876447302</v>
      </c>
      <c r="BE56" s="60">
        <v>4.0129036876447302</v>
      </c>
      <c r="BF56" s="60">
        <v>4.0823349161468796</v>
      </c>
      <c r="BG56" s="60">
        <v>4.0823349161468796</v>
      </c>
      <c r="BH56" s="60">
        <v>4.0823349161468796</v>
      </c>
      <c r="BI56" s="60">
        <v>4.0823349161468796</v>
      </c>
      <c r="BJ56" s="60">
        <v>4.0823349161468796</v>
      </c>
      <c r="BK56" s="60">
        <v>4.1189227165880107</v>
      </c>
      <c r="BL56" s="60">
        <v>4.1189227165880107</v>
      </c>
      <c r="BM56" s="60">
        <v>4.1189227165880107</v>
      </c>
      <c r="BN56" s="60">
        <v>4.1189227165880107</v>
      </c>
    </row>
    <row r="57" spans="1:66" x14ac:dyDescent="0.2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AA57" s="209">
        <v>99</v>
      </c>
      <c r="AB57" s="210" t="s">
        <v>84</v>
      </c>
      <c r="AC57" s="211">
        <v>288.99</v>
      </c>
      <c r="AD57" s="212">
        <v>312.72000000000003</v>
      </c>
      <c r="AE57" s="212" t="s">
        <v>18</v>
      </c>
      <c r="AF57" s="212" t="s">
        <v>18</v>
      </c>
      <c r="AG57" s="212">
        <v>281.45</v>
      </c>
      <c r="AH57" s="212" t="s">
        <v>18</v>
      </c>
      <c r="AI57" s="212">
        <v>272.77999999999997</v>
      </c>
      <c r="AJ57" s="212" t="s">
        <v>18</v>
      </c>
      <c r="AK57" s="212" t="s">
        <v>18</v>
      </c>
      <c r="AL57" s="18"/>
      <c r="AM57" s="1"/>
      <c r="AN57" s="9"/>
      <c r="AO57" s="9"/>
      <c r="AP57" s="9"/>
      <c r="AQ57" s="9"/>
      <c r="AR57" s="9"/>
      <c r="AS57" s="53">
        <v>35064</v>
      </c>
      <c r="AT57" s="59">
        <v>4.0505612776133564</v>
      </c>
      <c r="AU57" s="60">
        <v>4.08268435935301</v>
      </c>
      <c r="AV57" s="60">
        <v>4.08268435935301</v>
      </c>
      <c r="AW57" s="60">
        <v>4.117575224661489</v>
      </c>
      <c r="AX57" s="60">
        <v>4.2931845750243163</v>
      </c>
      <c r="AY57" s="60">
        <v>4.2931845750243163</v>
      </c>
      <c r="AZ57" s="60">
        <v>4.2501048338957768</v>
      </c>
      <c r="BA57" s="60">
        <v>4.2678352530352832</v>
      </c>
      <c r="BB57" s="60">
        <v>4.2177282137088667</v>
      </c>
      <c r="BC57" s="60">
        <v>4.2177282137088667</v>
      </c>
      <c r="BD57" s="60">
        <v>3.9188512574655556</v>
      </c>
      <c r="BE57" s="60">
        <v>3.9188512574655556</v>
      </c>
      <c r="BF57" s="60">
        <v>4.1827202009701647</v>
      </c>
      <c r="BG57" s="60">
        <v>4.1827202009701647</v>
      </c>
      <c r="BH57" s="60">
        <v>4.1827202009701647</v>
      </c>
      <c r="BI57" s="60">
        <v>4.1827202009701647</v>
      </c>
      <c r="BJ57" s="60">
        <v>4.1827202009701647</v>
      </c>
      <c r="BK57" s="60">
        <v>4.220207701422142</v>
      </c>
      <c r="BL57" s="60">
        <v>4.220207701422142</v>
      </c>
      <c r="BM57" s="60">
        <v>4.220207701422142</v>
      </c>
      <c r="BN57" s="60">
        <v>4.220207701422142</v>
      </c>
    </row>
    <row r="58" spans="1:66" ht="18" customHeight="1" x14ac:dyDescent="0.25">
      <c r="A58" s="137" t="s">
        <v>319</v>
      </c>
      <c r="B58" s="137"/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AA58" s="219">
        <v>1211</v>
      </c>
      <c r="AB58" s="220" t="s">
        <v>85</v>
      </c>
      <c r="AC58" s="223" t="s">
        <v>18</v>
      </c>
      <c r="AD58" s="222" t="s">
        <v>18</v>
      </c>
      <c r="AE58" s="222" t="s">
        <v>18</v>
      </c>
      <c r="AF58" s="222" t="s">
        <v>18</v>
      </c>
      <c r="AG58" s="222" t="s">
        <v>18</v>
      </c>
      <c r="AH58" s="222" t="s">
        <v>18</v>
      </c>
      <c r="AI58" s="222" t="s">
        <v>18</v>
      </c>
      <c r="AJ58" s="222" t="s">
        <v>18</v>
      </c>
      <c r="AK58" s="222" t="s">
        <v>18</v>
      </c>
      <c r="AL58" s="18"/>
      <c r="AM58" s="1"/>
      <c r="AN58" s="9"/>
      <c r="AO58" s="9"/>
      <c r="AP58" s="9"/>
      <c r="AQ58" s="9"/>
      <c r="AR58" s="9"/>
      <c r="AS58" s="53">
        <v>35155</v>
      </c>
      <c r="AT58" s="59">
        <v>3.8393945759368306</v>
      </c>
      <c r="AU58" s="60">
        <v>3.8698429946474024</v>
      </c>
      <c r="AV58" s="60">
        <v>3.8698429946474024</v>
      </c>
      <c r="AW58" s="60">
        <v>3.9029149048924094</v>
      </c>
      <c r="AX58" s="60">
        <v>4.1600625726979858</v>
      </c>
      <c r="AY58" s="60">
        <v>4.1600625726979858</v>
      </c>
      <c r="AZ58" s="60">
        <v>4.118318637495908</v>
      </c>
      <c r="BA58" s="60">
        <v>4.1354992761969793</v>
      </c>
      <c r="BB58" s="60">
        <v>3.9053039015822826</v>
      </c>
      <c r="BC58" s="60">
        <v>3.9053039015822826</v>
      </c>
      <c r="BD58" s="60">
        <v>3.7286881612422045</v>
      </c>
      <c r="BE58" s="60">
        <v>3.7286881612422045</v>
      </c>
      <c r="BF58" s="60">
        <v>4.0530234505524856</v>
      </c>
      <c r="BG58" s="60">
        <v>4.0530234505524856</v>
      </c>
      <c r="BH58" s="60">
        <v>4.0530234505524856</v>
      </c>
      <c r="BI58" s="60">
        <v>4.0530234505524856</v>
      </c>
      <c r="BJ58" s="60">
        <v>4.0530234505524856</v>
      </c>
      <c r="BK58" s="60">
        <v>4.0893485478896743</v>
      </c>
      <c r="BL58" s="60">
        <v>4.0893485478896743</v>
      </c>
      <c r="BM58" s="60">
        <v>4.0893485478896743</v>
      </c>
      <c r="BN58" s="60">
        <v>4.0893485478896743</v>
      </c>
    </row>
    <row r="59" spans="1:66" x14ac:dyDescent="0.2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AA59" s="209">
        <v>32</v>
      </c>
      <c r="AB59" s="210" t="s">
        <v>86</v>
      </c>
      <c r="AC59" s="211">
        <v>280.31</v>
      </c>
      <c r="AD59" s="212">
        <v>287.22000000000003</v>
      </c>
      <c r="AE59" s="212">
        <v>251.07</v>
      </c>
      <c r="AF59" s="212" t="s">
        <v>18</v>
      </c>
      <c r="AG59" s="212">
        <v>264.83999999999997</v>
      </c>
      <c r="AH59" s="212" t="s">
        <v>18</v>
      </c>
      <c r="AI59" s="212" t="s">
        <v>18</v>
      </c>
      <c r="AJ59" s="212">
        <v>318.12</v>
      </c>
      <c r="AK59" s="212" t="s">
        <v>18</v>
      </c>
      <c r="AL59" s="18"/>
      <c r="AM59" s="1"/>
      <c r="AN59" s="9"/>
      <c r="AO59" s="9"/>
      <c r="AP59" s="9"/>
      <c r="AQ59" s="9"/>
      <c r="AR59" s="9"/>
      <c r="AS59" s="53">
        <v>35246</v>
      </c>
      <c r="AT59" s="59">
        <v>3.4714236672123264</v>
      </c>
      <c r="AU59" s="60">
        <v>3.49895388304467</v>
      </c>
      <c r="AV59" s="60">
        <v>3.49895388304467</v>
      </c>
      <c r="AW59" s="60">
        <v>3.5288561527056128</v>
      </c>
      <c r="AX59" s="60">
        <v>3.7176609228757695</v>
      </c>
      <c r="AY59" s="60">
        <v>3.7176609228757695</v>
      </c>
      <c r="AZ59" s="60">
        <v>3.6803562444109996</v>
      </c>
      <c r="BA59" s="60">
        <v>3.6957098089338514</v>
      </c>
      <c r="BB59" s="60">
        <v>3.7623351653008514</v>
      </c>
      <c r="BC59" s="60">
        <v>3.7623351653008514</v>
      </c>
      <c r="BD59" s="60">
        <v>3.5077028798139285</v>
      </c>
      <c r="BE59" s="60">
        <v>3.5077028798139285</v>
      </c>
      <c r="BF59" s="60">
        <v>3.622004870913746</v>
      </c>
      <c r="BG59" s="60">
        <v>3.622004870913746</v>
      </c>
      <c r="BH59" s="60">
        <v>3.622004870913746</v>
      </c>
      <c r="BI59" s="60">
        <v>3.622004870913746</v>
      </c>
      <c r="BJ59" s="60">
        <v>3.622004870913746</v>
      </c>
      <c r="BK59" s="60">
        <v>3.6544669775600305</v>
      </c>
      <c r="BL59" s="60">
        <v>3.6544669775600305</v>
      </c>
      <c r="BM59" s="60">
        <v>3.6544669775600305</v>
      </c>
      <c r="BN59" s="60">
        <v>3.6544669775600305</v>
      </c>
    </row>
    <row r="60" spans="1:66" x14ac:dyDescent="0.2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AA60" s="209">
        <v>44</v>
      </c>
      <c r="AB60" s="210" t="s">
        <v>87</v>
      </c>
      <c r="AC60" s="211">
        <v>243.41</v>
      </c>
      <c r="AD60" s="212">
        <v>269.33999999999997</v>
      </c>
      <c r="AE60" s="212" t="s">
        <v>18</v>
      </c>
      <c r="AF60" s="212" t="s">
        <v>18</v>
      </c>
      <c r="AG60" s="212">
        <v>241.27</v>
      </c>
      <c r="AH60" s="212" t="s">
        <v>18</v>
      </c>
      <c r="AI60" s="212" t="s">
        <v>18</v>
      </c>
      <c r="AJ60" s="212" t="s">
        <v>18</v>
      </c>
      <c r="AK60" s="212">
        <v>219.61</v>
      </c>
      <c r="AL60" s="18"/>
      <c r="AM60" s="1"/>
      <c r="AN60" s="9"/>
      <c r="AO60" s="9"/>
      <c r="AP60" s="9"/>
      <c r="AQ60" s="9"/>
      <c r="AR60" s="9"/>
      <c r="AS60" s="53">
        <v>35338</v>
      </c>
      <c r="AT60" s="59">
        <v>3.3801593643742209</v>
      </c>
      <c r="AU60" s="60">
        <v>3.4069658062752368</v>
      </c>
      <c r="AV60" s="60">
        <v>3.4069658062752368</v>
      </c>
      <c r="AW60" s="60">
        <v>3.4360819403170519</v>
      </c>
      <c r="AX60" s="60">
        <v>3.6128871942427301</v>
      </c>
      <c r="AY60" s="60">
        <v>3.6128871942427301</v>
      </c>
      <c r="AZ60" s="60">
        <v>3.5766338624013589</v>
      </c>
      <c r="BA60" s="60">
        <v>3.5915547219959749</v>
      </c>
      <c r="BB60" s="60">
        <v>3.5063701447351794</v>
      </c>
      <c r="BC60" s="60">
        <v>3.5063701447351794</v>
      </c>
      <c r="BD60" s="60">
        <v>3.425491093568291</v>
      </c>
      <c r="BE60" s="60">
        <v>3.425491093568291</v>
      </c>
      <c r="BF60" s="60">
        <v>3.5199269882543724</v>
      </c>
      <c r="BG60" s="60">
        <v>3.5199269882543724</v>
      </c>
      <c r="BH60" s="60">
        <v>3.5199269882543724</v>
      </c>
      <c r="BI60" s="60">
        <v>3.5199269882543724</v>
      </c>
      <c r="BJ60" s="60">
        <v>3.5199269882543724</v>
      </c>
      <c r="BK60" s="60">
        <v>3.5514742250340454</v>
      </c>
      <c r="BL60" s="60">
        <v>3.5514742250340454</v>
      </c>
      <c r="BM60" s="60">
        <v>3.5514742250340454</v>
      </c>
      <c r="BN60" s="60">
        <v>3.5514742250340454</v>
      </c>
    </row>
    <row r="61" spans="1:66" x14ac:dyDescent="0.2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AA61" s="209">
        <v>70</v>
      </c>
      <c r="AB61" s="210" t="s">
        <v>88</v>
      </c>
      <c r="AC61" s="211">
        <v>387.94</v>
      </c>
      <c r="AD61" s="212">
        <v>320.05</v>
      </c>
      <c r="AE61" s="212">
        <v>376.42</v>
      </c>
      <c r="AF61" s="212">
        <v>495.61</v>
      </c>
      <c r="AG61" s="212">
        <v>503.71</v>
      </c>
      <c r="AH61" s="212">
        <v>303.85000000000002</v>
      </c>
      <c r="AI61" s="212" t="s">
        <v>18</v>
      </c>
      <c r="AJ61" s="212" t="s">
        <v>18</v>
      </c>
      <c r="AK61" s="212">
        <v>327.92</v>
      </c>
      <c r="AL61" s="18"/>
      <c r="AM61" s="1"/>
      <c r="AN61" s="9"/>
      <c r="AO61" s="9"/>
      <c r="AP61" s="9"/>
      <c r="AQ61" s="9"/>
      <c r="AR61" s="9"/>
      <c r="AS61" s="53">
        <v>35430</v>
      </c>
      <c r="AT61" s="59">
        <v>3.4177546656968851</v>
      </c>
      <c r="AU61" s="60">
        <v>3.4448592581144926</v>
      </c>
      <c r="AV61" s="60">
        <v>3.4448592581144926</v>
      </c>
      <c r="AW61" s="60">
        <v>3.4742992318675929</v>
      </c>
      <c r="AX61" s="60">
        <v>3.4907122649688183</v>
      </c>
      <c r="AY61" s="60">
        <v>3.4907122649688183</v>
      </c>
      <c r="AZ61" s="60">
        <v>3.4556848912090423</v>
      </c>
      <c r="BA61" s="60">
        <v>3.470101180672434</v>
      </c>
      <c r="BB61" s="60">
        <v>3.4342508763322024</v>
      </c>
      <c r="BC61" s="60">
        <v>3.4342508763322024</v>
      </c>
      <c r="BD61" s="60">
        <v>3.3321897797356894</v>
      </c>
      <c r="BE61" s="60">
        <v>3.3321897797356894</v>
      </c>
      <c r="BF61" s="60">
        <v>3.4008956408254782</v>
      </c>
      <c r="BG61" s="60">
        <v>3.4008956408254782</v>
      </c>
      <c r="BH61" s="60">
        <v>3.4008956408254782</v>
      </c>
      <c r="BI61" s="60">
        <v>3.4008956408254782</v>
      </c>
      <c r="BJ61" s="60">
        <v>3.4008956408254782</v>
      </c>
      <c r="BK61" s="60">
        <v>3.4313760628348242</v>
      </c>
      <c r="BL61" s="60">
        <v>3.4313760628348242</v>
      </c>
      <c r="BM61" s="60">
        <v>3.4313760628348242</v>
      </c>
      <c r="BN61" s="60">
        <v>3.4313760628348242</v>
      </c>
    </row>
    <row r="62" spans="1:66" x14ac:dyDescent="0.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AA62" s="209">
        <v>71</v>
      </c>
      <c r="AB62" s="210" t="s">
        <v>89</v>
      </c>
      <c r="AC62" s="211">
        <v>466.8</v>
      </c>
      <c r="AD62" s="212">
        <v>427.99</v>
      </c>
      <c r="AE62" s="212">
        <v>475.32</v>
      </c>
      <c r="AF62" s="212">
        <v>535.29999999999995</v>
      </c>
      <c r="AG62" s="212">
        <v>540.97</v>
      </c>
      <c r="AH62" s="212">
        <v>384.77</v>
      </c>
      <c r="AI62" s="212" t="s">
        <v>18</v>
      </c>
      <c r="AJ62" s="212" t="s">
        <v>18</v>
      </c>
      <c r="AK62" s="212">
        <v>436.46</v>
      </c>
      <c r="AL62" s="18"/>
      <c r="AM62" s="1"/>
      <c r="AN62" s="9"/>
      <c r="AO62" s="9"/>
      <c r="AP62" s="9"/>
      <c r="AQ62" s="9"/>
      <c r="AR62" s="9"/>
      <c r="AS62" s="53">
        <v>35520</v>
      </c>
      <c r="AT62" s="59">
        <v>3.3409136517076106</v>
      </c>
      <c r="AU62" s="60">
        <v>3.367408854461873</v>
      </c>
      <c r="AV62" s="60">
        <v>3.367408854461873</v>
      </c>
      <c r="AW62" s="60">
        <v>3.396186932421891</v>
      </c>
      <c r="AX62" s="60">
        <v>3.4222669264400234</v>
      </c>
      <c r="AY62" s="60">
        <v>3.4222669264400234</v>
      </c>
      <c r="AZ62" s="60">
        <v>3.3879263639304344</v>
      </c>
      <c r="BA62" s="60">
        <v>3.4020599810514054</v>
      </c>
      <c r="BB62" s="60">
        <v>3.3504886598362988</v>
      </c>
      <c r="BC62" s="60">
        <v>3.3504886598362988</v>
      </c>
      <c r="BD62" s="60">
        <v>3.2477483233291351</v>
      </c>
      <c r="BE62" s="60">
        <v>3.2477483233291351</v>
      </c>
      <c r="BF62" s="60">
        <v>3.3342114125739992</v>
      </c>
      <c r="BG62" s="60">
        <v>3.3342114125739992</v>
      </c>
      <c r="BH62" s="60">
        <v>3.3342114125739992</v>
      </c>
      <c r="BI62" s="60">
        <v>3.3342114125739992</v>
      </c>
      <c r="BJ62" s="60">
        <v>3.3342114125739992</v>
      </c>
      <c r="BK62" s="60">
        <v>3.3640941792498298</v>
      </c>
      <c r="BL62" s="60">
        <v>3.3640941792498298</v>
      </c>
      <c r="BM62" s="60">
        <v>3.3640941792498298</v>
      </c>
      <c r="BN62" s="60">
        <v>3.3640941792498298</v>
      </c>
    </row>
    <row r="63" spans="1:66" x14ac:dyDescent="0.2">
      <c r="AA63" s="209">
        <v>84</v>
      </c>
      <c r="AB63" s="210" t="s">
        <v>373</v>
      </c>
      <c r="AC63" s="211">
        <v>423.26</v>
      </c>
      <c r="AD63" s="212">
        <v>417.44</v>
      </c>
      <c r="AE63" s="212" t="s">
        <v>18</v>
      </c>
      <c r="AF63" s="212" t="s">
        <v>18</v>
      </c>
      <c r="AG63" s="212">
        <v>432.8</v>
      </c>
      <c r="AH63" s="212" t="s">
        <v>18</v>
      </c>
      <c r="AI63" s="212" t="s">
        <v>18</v>
      </c>
      <c r="AJ63" s="212" t="s">
        <v>18</v>
      </c>
      <c r="AK63" s="212">
        <v>419.55</v>
      </c>
      <c r="AL63" s="18"/>
      <c r="AM63" s="1"/>
      <c r="AN63" s="9"/>
      <c r="AO63" s="9"/>
      <c r="AP63" s="9"/>
      <c r="AQ63" s="9"/>
      <c r="AR63" s="9"/>
      <c r="AS63" s="53">
        <v>35611</v>
      </c>
      <c r="AT63" s="59">
        <v>3.2093310775289243</v>
      </c>
      <c r="AU63" s="60">
        <v>3.2347827612506008</v>
      </c>
      <c r="AV63" s="60">
        <v>3.2347827612506008</v>
      </c>
      <c r="AW63" s="60">
        <v>3.2624274086665634</v>
      </c>
      <c r="AX63" s="60">
        <v>3.2938083988835629</v>
      </c>
      <c r="AY63" s="60">
        <v>3.2938083988835629</v>
      </c>
      <c r="AZ63" s="60">
        <v>3.2607568469012866</v>
      </c>
      <c r="BA63" s="60">
        <v>3.2743599432641055</v>
      </c>
      <c r="BB63" s="60">
        <v>3.2624037583605641</v>
      </c>
      <c r="BC63" s="60">
        <v>3.2624037583605641</v>
      </c>
      <c r="BD63" s="60">
        <v>3.1500953669535692</v>
      </c>
      <c r="BE63" s="60">
        <v>3.1500953669535692</v>
      </c>
      <c r="BF63" s="60">
        <v>3.2090581449220399</v>
      </c>
      <c r="BG63" s="60">
        <v>3.2090581449220399</v>
      </c>
      <c r="BH63" s="60">
        <v>3.2090581449220399</v>
      </c>
      <c r="BI63" s="60">
        <v>3.2090581449220399</v>
      </c>
      <c r="BJ63" s="60">
        <v>3.2090581449220399</v>
      </c>
      <c r="BK63" s="60">
        <v>3.2378192293068633</v>
      </c>
      <c r="BL63" s="60">
        <v>3.2378192293068633</v>
      </c>
      <c r="BM63" s="60">
        <v>3.2378192293068633</v>
      </c>
      <c r="BN63" s="60">
        <v>3.2378192293068633</v>
      </c>
    </row>
    <row r="64" spans="1:66" x14ac:dyDescent="0.2">
      <c r="A64" s="78" t="s">
        <v>398</v>
      </c>
      <c r="AA64" s="209">
        <v>85</v>
      </c>
      <c r="AB64" s="210" t="s">
        <v>90</v>
      </c>
      <c r="AC64" s="211">
        <v>376.86</v>
      </c>
      <c r="AD64" s="212">
        <v>371.67</v>
      </c>
      <c r="AE64" s="212" t="s">
        <v>18</v>
      </c>
      <c r="AF64" s="212" t="s">
        <v>18</v>
      </c>
      <c r="AG64" s="212">
        <v>385.37</v>
      </c>
      <c r="AH64" s="212" t="s">
        <v>18</v>
      </c>
      <c r="AI64" s="212" t="s">
        <v>18</v>
      </c>
      <c r="AJ64" s="212">
        <v>373.57</v>
      </c>
      <c r="AK64" s="212" t="s">
        <v>18</v>
      </c>
      <c r="AL64" s="18"/>
      <c r="AM64" s="1"/>
      <c r="AN64" s="9"/>
      <c r="AO64" s="9"/>
      <c r="AP64" s="9"/>
      <c r="AQ64" s="9"/>
      <c r="AR64" s="9"/>
      <c r="AS64" s="53">
        <v>35703</v>
      </c>
      <c r="AT64" s="59">
        <v>3.1310547097843164</v>
      </c>
      <c r="AU64" s="60">
        <v>3.1558856207322932</v>
      </c>
      <c r="AV64" s="60">
        <v>3.1558856207322932</v>
      </c>
      <c r="AW64" s="60">
        <v>3.182856008455182</v>
      </c>
      <c r="AX64" s="60">
        <v>3.2166097645347271</v>
      </c>
      <c r="AY64" s="60">
        <v>3.2166097645347271</v>
      </c>
      <c r="AZ64" s="60">
        <v>3.1843328583020396</v>
      </c>
      <c r="BA64" s="60">
        <v>3.1976171320938542</v>
      </c>
      <c r="BB64" s="60">
        <v>3.2047188196076273</v>
      </c>
      <c r="BC64" s="60">
        <v>3.2047188196076273</v>
      </c>
      <c r="BD64" s="60">
        <v>3.0913595357738686</v>
      </c>
      <c r="BE64" s="60">
        <v>3.0913595357738686</v>
      </c>
      <c r="BF64" s="60">
        <v>3.13384584465043</v>
      </c>
      <c r="BG64" s="60">
        <v>3.13384584465043</v>
      </c>
      <c r="BH64" s="60">
        <v>3.13384584465043</v>
      </c>
      <c r="BI64" s="60">
        <v>3.13384584465043</v>
      </c>
      <c r="BJ64" s="60">
        <v>3.13384584465043</v>
      </c>
      <c r="BK64" s="60">
        <v>3.1619328411199823</v>
      </c>
      <c r="BL64" s="60">
        <v>3.1619328411199823</v>
      </c>
      <c r="BM64" s="60">
        <v>3.1619328411199823</v>
      </c>
      <c r="BN64" s="60">
        <v>3.1619328411199823</v>
      </c>
    </row>
    <row r="65" spans="1:66" x14ac:dyDescent="0.2">
      <c r="A65" s="14" t="s">
        <v>322</v>
      </c>
      <c r="AA65" s="209">
        <v>86</v>
      </c>
      <c r="AB65" s="210" t="s">
        <v>91</v>
      </c>
      <c r="AC65" s="211">
        <v>341.92</v>
      </c>
      <c r="AD65" s="212">
        <v>337.2</v>
      </c>
      <c r="AE65" s="212" t="s">
        <v>18</v>
      </c>
      <c r="AF65" s="212" t="s">
        <v>18</v>
      </c>
      <c r="AG65" s="212">
        <v>349.59</v>
      </c>
      <c r="AH65" s="212" t="s">
        <v>18</v>
      </c>
      <c r="AI65" s="212" t="s">
        <v>18</v>
      </c>
      <c r="AJ65" s="212">
        <v>338.93</v>
      </c>
      <c r="AK65" s="212" t="s">
        <v>18</v>
      </c>
      <c r="AL65" s="18"/>
      <c r="AM65" s="1"/>
      <c r="AN65" s="9"/>
      <c r="AO65" s="9"/>
      <c r="AP65" s="9"/>
      <c r="AQ65" s="9"/>
      <c r="AR65" s="9"/>
      <c r="AS65" s="53">
        <v>35795</v>
      </c>
      <c r="AT65" s="59">
        <v>3.0666549557143159</v>
      </c>
      <c r="AU65" s="60">
        <v>3.0909751427348584</v>
      </c>
      <c r="AV65" s="60">
        <v>3.0909751427348584</v>
      </c>
      <c r="AW65" s="60">
        <v>3.1173908016211391</v>
      </c>
      <c r="AX65" s="60">
        <v>3.144291069926421</v>
      </c>
      <c r="AY65" s="60">
        <v>3.144291069926421</v>
      </c>
      <c r="AZ65" s="60">
        <v>3.1127398419374761</v>
      </c>
      <c r="BA65" s="60">
        <v>3.125725446817063</v>
      </c>
      <c r="BB65" s="60">
        <v>3.1296082222730743</v>
      </c>
      <c r="BC65" s="60">
        <v>3.1296082222730743</v>
      </c>
      <c r="BD65" s="60">
        <v>3.0248136357865629</v>
      </c>
      <c r="BE65" s="60">
        <v>3.0248136357865629</v>
      </c>
      <c r="BF65" s="60">
        <v>3.0633879224344374</v>
      </c>
      <c r="BG65" s="60">
        <v>3.0633879224344374</v>
      </c>
      <c r="BH65" s="60">
        <v>3.0633879224344374</v>
      </c>
      <c r="BI65" s="60">
        <v>3.0633879224344374</v>
      </c>
      <c r="BJ65" s="60">
        <v>3.0633879224344374</v>
      </c>
      <c r="BK65" s="60">
        <v>3.0908434419550175</v>
      </c>
      <c r="BL65" s="60">
        <v>3.0908434419550175</v>
      </c>
      <c r="BM65" s="60">
        <v>3.0908434419550175</v>
      </c>
      <c r="BN65" s="60">
        <v>3.0908434419550175</v>
      </c>
    </row>
    <row r="66" spans="1:66" ht="15" x14ac:dyDescent="0.25">
      <c r="AA66" s="219">
        <v>1212</v>
      </c>
      <c r="AB66" s="220" t="s">
        <v>92</v>
      </c>
      <c r="AC66" s="223" t="s">
        <v>18</v>
      </c>
      <c r="AD66" s="222" t="s">
        <v>18</v>
      </c>
      <c r="AE66" s="222" t="s">
        <v>18</v>
      </c>
      <c r="AF66" s="222" t="s">
        <v>18</v>
      </c>
      <c r="AG66" s="222" t="s">
        <v>18</v>
      </c>
      <c r="AH66" s="222" t="s">
        <v>18</v>
      </c>
      <c r="AI66" s="222" t="s">
        <v>18</v>
      </c>
      <c r="AJ66" s="222" t="s">
        <v>18</v>
      </c>
      <c r="AK66" s="222" t="s">
        <v>18</v>
      </c>
      <c r="AL66" s="18"/>
      <c r="AM66" s="1"/>
      <c r="AN66" s="9"/>
      <c r="AO66" s="9"/>
      <c r="AP66" s="9"/>
      <c r="AQ66" s="9"/>
      <c r="AR66" s="9"/>
      <c r="AS66" s="53">
        <v>35885</v>
      </c>
      <c r="AT66" s="59">
        <v>3.0273000549993263</v>
      </c>
      <c r="AU66" s="60">
        <v>3.0513081369544515</v>
      </c>
      <c r="AV66" s="60">
        <v>3.0513081369544515</v>
      </c>
      <c r="AW66" s="60">
        <v>3.0773847992311358</v>
      </c>
      <c r="AX66" s="60">
        <v>3.1039398518523393</v>
      </c>
      <c r="AY66" s="60">
        <v>3.1039398518523393</v>
      </c>
      <c r="AZ66" s="60">
        <v>3.0727935260981987</v>
      </c>
      <c r="BA66" s="60">
        <v>3.0856124845183261</v>
      </c>
      <c r="BB66" s="60">
        <v>3.0803230534183781</v>
      </c>
      <c r="BC66" s="60">
        <v>3.0803230534183781</v>
      </c>
      <c r="BD66" s="60">
        <v>2.9859956917932529</v>
      </c>
      <c r="BE66" s="60">
        <v>2.9859956917932529</v>
      </c>
      <c r="BF66" s="60">
        <v>3.0240749481090212</v>
      </c>
      <c r="BG66" s="60">
        <v>3.0240749481090212</v>
      </c>
      <c r="BH66" s="60">
        <v>3.0240749481090212</v>
      </c>
      <c r="BI66" s="60">
        <v>3.0240749481090212</v>
      </c>
      <c r="BJ66" s="60">
        <v>3.0240749481090212</v>
      </c>
      <c r="BK66" s="60">
        <v>3.0511781263129492</v>
      </c>
      <c r="BL66" s="60">
        <v>3.0511781263129492</v>
      </c>
      <c r="BM66" s="60">
        <v>3.0511781263129492</v>
      </c>
      <c r="BN66" s="60">
        <v>3.0511781263129492</v>
      </c>
    </row>
    <row r="67" spans="1:66" x14ac:dyDescent="0.2">
      <c r="AA67" s="209">
        <v>77</v>
      </c>
      <c r="AB67" s="210" t="s">
        <v>93</v>
      </c>
      <c r="AC67" s="211">
        <v>273.79000000000002</v>
      </c>
      <c r="AD67" s="212">
        <v>262.35000000000002</v>
      </c>
      <c r="AE67" s="212">
        <v>291.42</v>
      </c>
      <c r="AF67" s="212" t="s">
        <v>18</v>
      </c>
      <c r="AG67" s="212" t="s">
        <v>18</v>
      </c>
      <c r="AH67" s="212" t="s">
        <v>18</v>
      </c>
      <c r="AI67" s="212" t="s">
        <v>18</v>
      </c>
      <c r="AJ67" s="212" t="s">
        <v>18</v>
      </c>
      <c r="AK67" s="212">
        <v>267.62</v>
      </c>
      <c r="AL67" s="18"/>
      <c r="AM67" s="1"/>
      <c r="AN67" s="9"/>
      <c r="AO67" s="9"/>
      <c r="AP67" s="9"/>
      <c r="AQ67" s="9"/>
      <c r="AR67" s="9"/>
      <c r="AS67" s="53">
        <v>35976</v>
      </c>
      <c r="AT67" s="59">
        <v>2.9334302858520624</v>
      </c>
      <c r="AU67" s="60">
        <v>2.9566939311574143</v>
      </c>
      <c r="AV67" s="60">
        <v>2.9566939311574143</v>
      </c>
      <c r="AW67" s="60">
        <v>2.9819620147588535</v>
      </c>
      <c r="AX67" s="60">
        <v>3.0047820443875515</v>
      </c>
      <c r="AY67" s="60">
        <v>3.0047820443875515</v>
      </c>
      <c r="AZ67" s="60">
        <v>2.9746307125829614</v>
      </c>
      <c r="BA67" s="60">
        <v>2.9870401592626554</v>
      </c>
      <c r="BB67" s="60">
        <v>2.9819197032123674</v>
      </c>
      <c r="BC67" s="60">
        <v>2.9819197032123674</v>
      </c>
      <c r="BD67" s="60">
        <v>2.8962130861234265</v>
      </c>
      <c r="BE67" s="60">
        <v>2.8962130861234265</v>
      </c>
      <c r="BF67" s="60">
        <v>2.9274684880048607</v>
      </c>
      <c r="BG67" s="60">
        <v>2.9274684880048607</v>
      </c>
      <c r="BH67" s="60">
        <v>2.9274684880048607</v>
      </c>
      <c r="BI67" s="60">
        <v>2.9274684880048607</v>
      </c>
      <c r="BJ67" s="60">
        <v>2.9274684880048607</v>
      </c>
      <c r="BK67" s="60">
        <v>2.9537058337976267</v>
      </c>
      <c r="BL67" s="60">
        <v>2.9537058337976267</v>
      </c>
      <c r="BM67" s="60">
        <v>2.9537058337976267</v>
      </c>
      <c r="BN67" s="60">
        <v>2.9537058337976267</v>
      </c>
    </row>
    <row r="68" spans="1:66" x14ac:dyDescent="0.2">
      <c r="AA68" s="209">
        <v>78</v>
      </c>
      <c r="AB68" s="210" t="s">
        <v>94</v>
      </c>
      <c r="AC68" s="211">
        <v>278.24</v>
      </c>
      <c r="AD68" s="212">
        <v>266.63</v>
      </c>
      <c r="AE68" s="212">
        <v>296.14</v>
      </c>
      <c r="AF68" s="212" t="s">
        <v>18</v>
      </c>
      <c r="AG68" s="212" t="s">
        <v>18</v>
      </c>
      <c r="AH68" s="212" t="s">
        <v>18</v>
      </c>
      <c r="AI68" s="212" t="s">
        <v>18</v>
      </c>
      <c r="AJ68" s="212" t="s">
        <v>18</v>
      </c>
      <c r="AK68" s="212">
        <v>271.95999999999998</v>
      </c>
      <c r="AL68" s="18"/>
      <c r="AM68" s="1"/>
      <c r="AN68" s="9"/>
      <c r="AO68" s="9"/>
      <c r="AP68" s="9"/>
      <c r="AQ68" s="9"/>
      <c r="AR68" s="9"/>
      <c r="AS68" s="53">
        <v>36068</v>
      </c>
      <c r="AT68" s="59">
        <v>2.8787343335152711</v>
      </c>
      <c r="AU68" s="60">
        <v>2.9015642111456481</v>
      </c>
      <c r="AV68" s="60">
        <v>2.9015642111456481</v>
      </c>
      <c r="AW68" s="60">
        <v>2.9263611528546161</v>
      </c>
      <c r="AX68" s="60">
        <v>2.9487556863469577</v>
      </c>
      <c r="AY68" s="60">
        <v>2.9487556863469577</v>
      </c>
      <c r="AZ68" s="60">
        <v>2.9191665481677722</v>
      </c>
      <c r="BA68" s="60">
        <v>2.9313446116414705</v>
      </c>
      <c r="BB68" s="60">
        <v>2.9263196302378516</v>
      </c>
      <c r="BC68" s="60">
        <v>2.9263196302378516</v>
      </c>
      <c r="BD68" s="60">
        <v>2.8422110756854049</v>
      </c>
      <c r="BE68" s="60">
        <v>2.8422110756854049</v>
      </c>
      <c r="BF68" s="60">
        <v>2.8728836977476551</v>
      </c>
      <c r="BG68" s="60">
        <v>2.8728836977476551</v>
      </c>
      <c r="BH68" s="60">
        <v>2.8728836977476551</v>
      </c>
      <c r="BI68" s="60">
        <v>2.8728836977476551</v>
      </c>
      <c r="BJ68" s="60">
        <v>2.8728836977476551</v>
      </c>
      <c r="BK68" s="60">
        <v>2.8986318290457587</v>
      </c>
      <c r="BL68" s="60">
        <v>2.8986318290457587</v>
      </c>
      <c r="BM68" s="60">
        <v>2.8986318290457587</v>
      </c>
      <c r="BN68" s="60">
        <v>2.8986318290457587</v>
      </c>
    </row>
    <row r="69" spans="1:66" x14ac:dyDescent="0.2">
      <c r="AA69" s="209">
        <v>79</v>
      </c>
      <c r="AB69" s="210" t="s">
        <v>95</v>
      </c>
      <c r="AC69" s="211">
        <v>302.41000000000003</v>
      </c>
      <c r="AD69" s="212">
        <v>277.27</v>
      </c>
      <c r="AE69" s="212">
        <v>307.92</v>
      </c>
      <c r="AF69" s="212">
        <v>346.82</v>
      </c>
      <c r="AG69" s="212">
        <v>350.42</v>
      </c>
      <c r="AH69" s="212">
        <v>249.25</v>
      </c>
      <c r="AI69" s="212" t="s">
        <v>18</v>
      </c>
      <c r="AJ69" s="212" t="s">
        <v>18</v>
      </c>
      <c r="AK69" s="212">
        <v>282.82</v>
      </c>
      <c r="AL69" s="18"/>
      <c r="AM69" s="1"/>
      <c r="AN69" s="6"/>
      <c r="AO69" s="6"/>
      <c r="AP69" s="6"/>
      <c r="AQ69" s="6"/>
      <c r="AR69" s="9"/>
      <c r="AS69" s="53">
        <v>36160</v>
      </c>
      <c r="AT69" s="59">
        <v>2.8250582271985016</v>
      </c>
      <c r="AU69" s="60">
        <v>2.8474624250693319</v>
      </c>
      <c r="AV69" s="60">
        <v>2.8474624250693319</v>
      </c>
      <c r="AW69" s="60">
        <v>2.8717970096708716</v>
      </c>
      <c r="AX69" s="60">
        <v>2.8909369473989797</v>
      </c>
      <c r="AY69" s="60">
        <v>2.8909369473989797</v>
      </c>
      <c r="AZ69" s="60">
        <v>2.8619279883997786</v>
      </c>
      <c r="BA69" s="60">
        <v>2.8738672663151656</v>
      </c>
      <c r="BB69" s="60">
        <v>2.8717562612736502</v>
      </c>
      <c r="BC69" s="60">
        <v>2.8717562612736502</v>
      </c>
      <c r="BD69" s="60">
        <v>2.7919558700249527</v>
      </c>
      <c r="BE69" s="60">
        <v>2.7919558700249527</v>
      </c>
      <c r="BF69" s="60">
        <v>2.8165526448506419</v>
      </c>
      <c r="BG69" s="60">
        <v>2.8165526448506419</v>
      </c>
      <c r="BH69" s="60">
        <v>2.8165526448506419</v>
      </c>
      <c r="BI69" s="60">
        <v>2.8165526448506419</v>
      </c>
      <c r="BJ69" s="60">
        <v>2.8165526448506419</v>
      </c>
      <c r="BK69" s="60">
        <v>2.8417959108291746</v>
      </c>
      <c r="BL69" s="60">
        <v>2.8417959108291746</v>
      </c>
      <c r="BM69" s="60">
        <v>2.8417959108291746</v>
      </c>
      <c r="BN69" s="60">
        <v>2.8417959108291746</v>
      </c>
    </row>
    <row r="70" spans="1:66" ht="15" x14ac:dyDescent="0.25">
      <c r="AA70" s="219">
        <v>1220</v>
      </c>
      <c r="AB70" s="220" t="s">
        <v>96</v>
      </c>
      <c r="AC70" s="223" t="s">
        <v>18</v>
      </c>
      <c r="AD70" s="222" t="s">
        <v>18</v>
      </c>
      <c r="AE70" s="222" t="s">
        <v>18</v>
      </c>
      <c r="AF70" s="222" t="s">
        <v>18</v>
      </c>
      <c r="AG70" s="222" t="s">
        <v>18</v>
      </c>
      <c r="AH70" s="222" t="s">
        <v>18</v>
      </c>
      <c r="AI70" s="222" t="s">
        <v>18</v>
      </c>
      <c r="AJ70" s="222" t="s">
        <v>18</v>
      </c>
      <c r="AK70" s="222" t="s">
        <v>18</v>
      </c>
      <c r="AL70" s="18"/>
      <c r="AM70" s="1"/>
      <c r="AN70" s="9"/>
      <c r="AO70" s="9"/>
      <c r="AP70" s="9"/>
      <c r="AQ70" s="9"/>
      <c r="AR70" s="9"/>
      <c r="AS70" s="53">
        <v>36250</v>
      </c>
      <c r="AT70" s="59">
        <v>2.7751063135545171</v>
      </c>
      <c r="AU70" s="60">
        <v>2.7971143664728224</v>
      </c>
      <c r="AV70" s="60">
        <v>2.7971143664728224</v>
      </c>
      <c r="AW70" s="60">
        <v>2.8210186735470226</v>
      </c>
      <c r="AX70" s="60">
        <v>2.8370333144249056</v>
      </c>
      <c r="AY70" s="60">
        <v>2.8370333144249056</v>
      </c>
      <c r="AZ70" s="60">
        <v>2.8085652486749542</v>
      </c>
      <c r="BA70" s="60">
        <v>2.8202819100246961</v>
      </c>
      <c r="BB70" s="60">
        <v>2.8237524692956275</v>
      </c>
      <c r="BC70" s="60">
        <v>2.8237524692956275</v>
      </c>
      <c r="BD70" s="60">
        <v>2.7479880610481828</v>
      </c>
      <c r="BE70" s="60">
        <v>2.7479880610481828</v>
      </c>
      <c r="BF70" s="60">
        <v>2.7640359615806114</v>
      </c>
      <c r="BG70" s="60">
        <v>2.7640359615806114</v>
      </c>
      <c r="BH70" s="60">
        <v>2.7640359615806114</v>
      </c>
      <c r="BI70" s="60">
        <v>2.7640359615806114</v>
      </c>
      <c r="BJ70" s="60">
        <v>2.7640359615806114</v>
      </c>
      <c r="BK70" s="60">
        <v>2.7888085484093952</v>
      </c>
      <c r="BL70" s="60">
        <v>2.7888085484093952</v>
      </c>
      <c r="BM70" s="60">
        <v>2.7888085484093952</v>
      </c>
      <c r="BN70" s="60">
        <v>2.7888085484093952</v>
      </c>
    </row>
    <row r="71" spans="1:66" x14ac:dyDescent="0.2">
      <c r="AA71" s="209">
        <v>60</v>
      </c>
      <c r="AB71" s="210" t="s">
        <v>97</v>
      </c>
      <c r="AC71" s="211">
        <v>420.16</v>
      </c>
      <c r="AD71" s="212">
        <v>355.9</v>
      </c>
      <c r="AE71" s="212">
        <v>381.33</v>
      </c>
      <c r="AF71" s="212" t="s">
        <v>18</v>
      </c>
      <c r="AG71" s="212">
        <v>390.6</v>
      </c>
      <c r="AH71" s="212">
        <v>401.49</v>
      </c>
      <c r="AI71" s="212" t="s">
        <v>18</v>
      </c>
      <c r="AJ71" s="212">
        <v>483.36</v>
      </c>
      <c r="AK71" s="212">
        <v>508.32</v>
      </c>
      <c r="AL71" s="18"/>
      <c r="AM71" s="1"/>
      <c r="AN71" s="9"/>
      <c r="AO71" s="9"/>
      <c r="AP71" s="9"/>
      <c r="AQ71" s="9"/>
      <c r="AR71" s="9"/>
      <c r="AS71" s="53">
        <v>36341</v>
      </c>
      <c r="AT71" s="59">
        <v>2.6606963696591746</v>
      </c>
      <c r="AU71" s="60">
        <v>2.68179709153674</v>
      </c>
      <c r="AV71" s="60">
        <v>2.68179709153674</v>
      </c>
      <c r="AW71" s="60">
        <v>2.7047158902656019</v>
      </c>
      <c r="AX71" s="60">
        <v>2.7252961713976038</v>
      </c>
      <c r="AY71" s="60">
        <v>2.7252961713976038</v>
      </c>
      <c r="AZ71" s="60">
        <v>2.697949326296786</v>
      </c>
      <c r="BA71" s="60">
        <v>2.7092045245194005</v>
      </c>
      <c r="BB71" s="60">
        <v>2.7047437445360409</v>
      </c>
      <c r="BC71" s="60">
        <v>2.7047437445360409</v>
      </c>
      <c r="BD71" s="60">
        <v>2.6372246267257053</v>
      </c>
      <c r="BE71" s="60">
        <v>2.6372246267257053</v>
      </c>
      <c r="BF71" s="60">
        <v>2.6551738343713844</v>
      </c>
      <c r="BG71" s="60">
        <v>2.6551738343713844</v>
      </c>
      <c r="BH71" s="60">
        <v>2.6551738343713844</v>
      </c>
      <c r="BI71" s="60">
        <v>2.6551738343713844</v>
      </c>
      <c r="BJ71" s="60">
        <v>2.6551738343713844</v>
      </c>
      <c r="BK71" s="60">
        <v>2.6789707477515807</v>
      </c>
      <c r="BL71" s="60">
        <v>2.6789707477515807</v>
      </c>
      <c r="BM71" s="60">
        <v>2.6789707477515807</v>
      </c>
      <c r="BN71" s="60">
        <v>2.6789707477515807</v>
      </c>
    </row>
    <row r="72" spans="1:66" x14ac:dyDescent="0.2">
      <c r="AA72" s="209">
        <v>61</v>
      </c>
      <c r="AB72" s="210" t="s">
        <v>98</v>
      </c>
      <c r="AC72" s="211">
        <v>445.31</v>
      </c>
      <c r="AD72" s="212">
        <v>409.08</v>
      </c>
      <c r="AE72" s="212">
        <v>423.09</v>
      </c>
      <c r="AF72" s="212" t="s">
        <v>18</v>
      </c>
      <c r="AG72" s="212">
        <v>375.18</v>
      </c>
      <c r="AH72" s="212">
        <v>402.99</v>
      </c>
      <c r="AI72" s="212" t="s">
        <v>18</v>
      </c>
      <c r="AJ72" s="212">
        <v>548.36</v>
      </c>
      <c r="AK72" s="212">
        <v>513.12</v>
      </c>
      <c r="AL72" s="18"/>
      <c r="AM72" s="1"/>
      <c r="AN72" s="9"/>
      <c r="AO72" s="9"/>
      <c r="AP72" s="9"/>
      <c r="AQ72" s="9"/>
      <c r="AR72" s="9"/>
      <c r="AS72" s="53">
        <v>36433</v>
      </c>
      <c r="AT72" s="59">
        <v>2.5932713154572844</v>
      </c>
      <c r="AU72" s="60">
        <v>2.6138373211859083</v>
      </c>
      <c r="AV72" s="60">
        <v>2.6138373211859083</v>
      </c>
      <c r="AW72" s="60">
        <v>2.6361753316428858</v>
      </c>
      <c r="AX72" s="60">
        <v>2.6562340851828505</v>
      </c>
      <c r="AY72" s="60">
        <v>2.6562340851828505</v>
      </c>
      <c r="AZ72" s="60">
        <v>2.629580240055347</v>
      </c>
      <c r="BA72" s="60">
        <v>2.640550218829826</v>
      </c>
      <c r="BB72" s="60">
        <v>2.6439332791163648</v>
      </c>
      <c r="BC72" s="60">
        <v>2.6439332791163648</v>
      </c>
      <c r="BD72" s="60">
        <v>2.5779321864376397</v>
      </c>
      <c r="BE72" s="60">
        <v>2.5779321864376397</v>
      </c>
      <c r="BF72" s="60">
        <v>2.5878887274574902</v>
      </c>
      <c r="BG72" s="60">
        <v>2.5878887274574902</v>
      </c>
      <c r="BH72" s="60">
        <v>2.5878887274574902</v>
      </c>
      <c r="BI72" s="60">
        <v>2.5878887274574902</v>
      </c>
      <c r="BJ72" s="60">
        <v>2.5878887274574902</v>
      </c>
      <c r="BK72" s="60">
        <v>2.6110826001477392</v>
      </c>
      <c r="BL72" s="60">
        <v>2.6110826001477392</v>
      </c>
      <c r="BM72" s="60">
        <v>2.6110826001477392</v>
      </c>
      <c r="BN72" s="60">
        <v>2.6110826001477392</v>
      </c>
    </row>
    <row r="73" spans="1:66" x14ac:dyDescent="0.2">
      <c r="AA73" s="209">
        <v>62</v>
      </c>
      <c r="AB73" s="210" t="s">
        <v>99</v>
      </c>
      <c r="AC73" s="211">
        <v>715.64</v>
      </c>
      <c r="AD73" s="212">
        <v>691.48</v>
      </c>
      <c r="AE73" s="212">
        <v>715.12</v>
      </c>
      <c r="AF73" s="212" t="s">
        <v>18</v>
      </c>
      <c r="AG73" s="212">
        <v>634.17999999999995</v>
      </c>
      <c r="AH73" s="212">
        <v>681.25</v>
      </c>
      <c r="AI73" s="212" t="s">
        <v>18</v>
      </c>
      <c r="AJ73" s="212">
        <v>856.16</v>
      </c>
      <c r="AK73" s="212" t="s">
        <v>18</v>
      </c>
      <c r="AL73" s="18"/>
      <c r="AM73" s="1"/>
      <c r="AN73" s="9"/>
      <c r="AO73" s="9"/>
      <c r="AP73" s="9"/>
      <c r="AQ73" s="9"/>
      <c r="AR73" s="9"/>
      <c r="AS73" s="53">
        <v>36525</v>
      </c>
      <c r="AT73" s="59">
        <v>2.5324915190012542</v>
      </c>
      <c r="AU73" s="60">
        <v>2.5525755089706101</v>
      </c>
      <c r="AV73" s="60">
        <v>2.5525755089706101</v>
      </c>
      <c r="AW73" s="60">
        <v>2.574389972307507</v>
      </c>
      <c r="AX73" s="60">
        <v>2.5914478879832705</v>
      </c>
      <c r="AY73" s="60">
        <v>2.5914478879832705</v>
      </c>
      <c r="AZ73" s="60">
        <v>2.5654441366393637</v>
      </c>
      <c r="BA73" s="60">
        <v>2.5761465549559266</v>
      </c>
      <c r="BB73" s="60">
        <v>2.5744238355563449</v>
      </c>
      <c r="BC73" s="60">
        <v>2.5744238355563449</v>
      </c>
      <c r="BD73" s="60">
        <v>2.5101579225293458</v>
      </c>
      <c r="BE73" s="60">
        <v>2.5101579225293458</v>
      </c>
      <c r="BF73" s="60">
        <v>2.5247694902024298</v>
      </c>
      <c r="BG73" s="60">
        <v>2.5247694902024298</v>
      </c>
      <c r="BH73" s="60">
        <v>2.5247694902024298</v>
      </c>
      <c r="BI73" s="60">
        <v>2.5247694902024298</v>
      </c>
      <c r="BJ73" s="60">
        <v>2.5247694902024298</v>
      </c>
      <c r="BK73" s="60">
        <v>2.547397658680723</v>
      </c>
      <c r="BL73" s="60">
        <v>2.547397658680723</v>
      </c>
      <c r="BM73" s="60">
        <v>2.547397658680723</v>
      </c>
      <c r="BN73" s="60">
        <v>2.547397658680723</v>
      </c>
    </row>
    <row r="74" spans="1:66" x14ac:dyDescent="0.2">
      <c r="AA74" s="209">
        <v>64</v>
      </c>
      <c r="AB74" s="210" t="s">
        <v>100</v>
      </c>
      <c r="AC74" s="211">
        <v>337.89</v>
      </c>
      <c r="AD74" s="212">
        <v>320.18</v>
      </c>
      <c r="AE74" s="212">
        <v>331.08</v>
      </c>
      <c r="AF74" s="212" t="s">
        <v>18</v>
      </c>
      <c r="AG74" s="212">
        <v>293.64999999999998</v>
      </c>
      <c r="AH74" s="212">
        <v>315.36</v>
      </c>
      <c r="AI74" s="212" t="s">
        <v>18</v>
      </c>
      <c r="AJ74" s="212">
        <v>429.16</v>
      </c>
      <c r="AK74" s="212" t="s">
        <v>18</v>
      </c>
      <c r="AL74" s="18"/>
      <c r="AM74" s="1"/>
      <c r="AN74" s="9"/>
      <c r="AO74" s="9"/>
      <c r="AP74" s="9"/>
      <c r="AQ74" s="9"/>
      <c r="AR74" s="6"/>
      <c r="AS74" s="54">
        <v>36616</v>
      </c>
      <c r="AT74" s="61">
        <v>2.4926097627965094</v>
      </c>
      <c r="AU74" s="60">
        <v>2.5123774694592633</v>
      </c>
      <c r="AV74" s="60">
        <v>2.5123774694592633</v>
      </c>
      <c r="AW74" s="60">
        <v>2.5338483979404587</v>
      </c>
      <c r="AX74" s="60">
        <v>2.5506376850229024</v>
      </c>
      <c r="AY74" s="60">
        <v>2.5506376850229024</v>
      </c>
      <c r="AZ74" s="60">
        <v>2.525043441574176</v>
      </c>
      <c r="BA74" s="60">
        <v>2.5355773178700063</v>
      </c>
      <c r="BB74" s="60">
        <v>2.5338817279097863</v>
      </c>
      <c r="BC74" s="60">
        <v>2.5338817279097863</v>
      </c>
      <c r="BD74" s="60">
        <v>2.4681985472264967</v>
      </c>
      <c r="BE74" s="60">
        <v>2.4681985472264967</v>
      </c>
      <c r="BF74" s="60">
        <v>2.4850093407504228</v>
      </c>
      <c r="BG74" s="60">
        <v>2.4850093407504228</v>
      </c>
      <c r="BH74" s="60">
        <v>2.4850093407504228</v>
      </c>
      <c r="BI74" s="60">
        <v>2.4850093407504228</v>
      </c>
      <c r="BJ74" s="60">
        <v>2.4850093407504228</v>
      </c>
      <c r="BK74" s="60">
        <v>2.5072811601188199</v>
      </c>
      <c r="BL74" s="60">
        <v>2.5072811601188199</v>
      </c>
      <c r="BM74" s="60">
        <v>2.5072811601188199</v>
      </c>
      <c r="BN74" s="60">
        <v>2.5072811601188199</v>
      </c>
    </row>
    <row r="75" spans="1:66" x14ac:dyDescent="0.2">
      <c r="AA75" s="209">
        <v>65</v>
      </c>
      <c r="AB75" s="210" t="s">
        <v>101</v>
      </c>
      <c r="AC75" s="211">
        <v>359.81</v>
      </c>
      <c r="AD75" s="212">
        <v>340.89</v>
      </c>
      <c r="AE75" s="212">
        <v>352.63</v>
      </c>
      <c r="AF75" s="212" t="s">
        <v>18</v>
      </c>
      <c r="AG75" s="212">
        <v>312.66000000000003</v>
      </c>
      <c r="AH75" s="212">
        <v>335.86</v>
      </c>
      <c r="AI75" s="212" t="s">
        <v>18</v>
      </c>
      <c r="AJ75" s="212">
        <v>457.01</v>
      </c>
      <c r="AK75" s="212" t="s">
        <v>18</v>
      </c>
      <c r="AL75" s="18"/>
      <c r="AM75" s="1"/>
      <c r="AN75" s="9"/>
      <c r="AO75" s="9"/>
      <c r="AP75" s="9"/>
      <c r="AQ75" s="9"/>
      <c r="AR75" s="9"/>
      <c r="AS75" s="53">
        <v>36707</v>
      </c>
      <c r="AT75" s="59">
        <v>2.4270786395292223</v>
      </c>
      <c r="AU75" s="60">
        <v>2.4463266499116494</v>
      </c>
      <c r="AV75" s="60">
        <v>2.4463266499116494</v>
      </c>
      <c r="AW75" s="60">
        <v>2.4672331041289777</v>
      </c>
      <c r="AX75" s="60">
        <v>2.4739453782957326</v>
      </c>
      <c r="AY75" s="60">
        <v>2.4739453782957326</v>
      </c>
      <c r="AZ75" s="60">
        <v>2.4491206998779584</v>
      </c>
      <c r="BA75" s="60">
        <v>2.4593378446847791</v>
      </c>
      <c r="BB75" s="60">
        <v>2.455311751850568</v>
      </c>
      <c r="BC75" s="60">
        <v>2.455311751850568</v>
      </c>
      <c r="BD75" s="60">
        <v>2.3939850118588706</v>
      </c>
      <c r="BE75" s="60">
        <v>2.3939850118588706</v>
      </c>
      <c r="BF75" s="60">
        <v>2.4102903402040958</v>
      </c>
      <c r="BG75" s="60">
        <v>2.4102903402040958</v>
      </c>
      <c r="BH75" s="60">
        <v>2.4102903402040958</v>
      </c>
      <c r="BI75" s="60">
        <v>2.4102903402040958</v>
      </c>
      <c r="BJ75" s="60">
        <v>2.4102903402040958</v>
      </c>
      <c r="BK75" s="60">
        <v>2.4318924928407566</v>
      </c>
      <c r="BL75" s="60">
        <v>2.4318924928407566</v>
      </c>
      <c r="BM75" s="60">
        <v>2.4318924928407566</v>
      </c>
      <c r="BN75" s="60">
        <v>2.4318924928407566</v>
      </c>
    </row>
    <row r="76" spans="1:66" x14ac:dyDescent="0.2">
      <c r="AA76" s="209">
        <v>68</v>
      </c>
      <c r="AB76" s="210" t="s">
        <v>102</v>
      </c>
      <c r="AC76" s="211">
        <v>385.42</v>
      </c>
      <c r="AD76" s="212">
        <v>365.23</v>
      </c>
      <c r="AE76" s="212">
        <v>377.67</v>
      </c>
      <c r="AF76" s="212" t="s">
        <v>18</v>
      </c>
      <c r="AG76" s="212">
        <v>334.91</v>
      </c>
      <c r="AH76" s="212">
        <v>359.75</v>
      </c>
      <c r="AI76" s="212" t="s">
        <v>18</v>
      </c>
      <c r="AJ76" s="212">
        <v>489.51</v>
      </c>
      <c r="AK76" s="212" t="s">
        <v>18</v>
      </c>
      <c r="AL76" s="18"/>
      <c r="AM76" s="1"/>
      <c r="AN76" s="9"/>
      <c r="AO76" s="9"/>
      <c r="AP76" s="9"/>
      <c r="AQ76" s="9"/>
      <c r="AR76" s="9"/>
      <c r="AS76" s="53">
        <v>36799</v>
      </c>
      <c r="AT76" s="59">
        <v>2.4006712557163428</v>
      </c>
      <c r="AU76" s="60">
        <v>2.4197098416534617</v>
      </c>
      <c r="AV76" s="60">
        <v>2.4197098416534617</v>
      </c>
      <c r="AW76" s="60">
        <v>2.4403888270316303</v>
      </c>
      <c r="AX76" s="60">
        <v>2.4494508695997381</v>
      </c>
      <c r="AY76" s="60">
        <v>2.4494508695997381</v>
      </c>
      <c r="AZ76" s="60">
        <v>2.424871980077187</v>
      </c>
      <c r="BA76" s="60">
        <v>2.4349879650344355</v>
      </c>
      <c r="BB76" s="60">
        <v>2.4310017345055135</v>
      </c>
      <c r="BC76" s="60">
        <v>2.4310017345055135</v>
      </c>
      <c r="BD76" s="60">
        <v>2.3702821899592763</v>
      </c>
      <c r="BE76" s="60">
        <v>2.3702821899592763</v>
      </c>
      <c r="BF76" s="60">
        <v>2.3864260794099965</v>
      </c>
      <c r="BG76" s="60">
        <v>2.3864260794099965</v>
      </c>
      <c r="BH76" s="60">
        <v>2.3864260794099965</v>
      </c>
      <c r="BI76" s="60">
        <v>2.3864260794099965</v>
      </c>
      <c r="BJ76" s="60">
        <v>2.3864260794099965</v>
      </c>
      <c r="BK76" s="60">
        <v>2.407814349347285</v>
      </c>
      <c r="BL76" s="60">
        <v>2.407814349347285</v>
      </c>
      <c r="BM76" s="60">
        <v>2.407814349347285</v>
      </c>
      <c r="BN76" s="60">
        <v>2.407814349347285</v>
      </c>
    </row>
    <row r="77" spans="1:66" x14ac:dyDescent="0.2">
      <c r="AA77" s="209">
        <v>69</v>
      </c>
      <c r="AB77" s="210" t="s">
        <v>103</v>
      </c>
      <c r="AC77" s="211">
        <v>463.29</v>
      </c>
      <c r="AD77" s="212">
        <v>420.39</v>
      </c>
      <c r="AE77" s="212">
        <v>434.82</v>
      </c>
      <c r="AF77" s="212" t="s">
        <v>18</v>
      </c>
      <c r="AG77" s="212">
        <v>385.56</v>
      </c>
      <c r="AH77" s="212">
        <v>414.16</v>
      </c>
      <c r="AI77" s="212" t="s">
        <v>18</v>
      </c>
      <c r="AJ77" s="212">
        <v>621.13</v>
      </c>
      <c r="AK77" s="212">
        <v>503.63</v>
      </c>
      <c r="AL77" s="18"/>
      <c r="AM77" s="1"/>
      <c r="AN77" s="9"/>
      <c r="AO77" s="9"/>
      <c r="AP77" s="9"/>
      <c r="AQ77" s="9"/>
      <c r="AR77" s="9"/>
      <c r="AS77" s="53">
        <v>36891</v>
      </c>
      <c r="AT77" s="59">
        <v>2.3698630362451558</v>
      </c>
      <c r="AU77" s="60">
        <v>2.3886572967951269</v>
      </c>
      <c r="AV77" s="60">
        <v>2.3886572967951269</v>
      </c>
      <c r="AW77" s="60">
        <v>2.4090709052632078</v>
      </c>
      <c r="AX77" s="60">
        <v>2.418016653109317</v>
      </c>
      <c r="AY77" s="60">
        <v>2.418016653109317</v>
      </c>
      <c r="AZ77" s="60">
        <v>2.3937531886250625</v>
      </c>
      <c r="BA77" s="60">
        <v>2.4037393534397191</v>
      </c>
      <c r="BB77" s="60">
        <v>2.3998042788800737</v>
      </c>
      <c r="BC77" s="60">
        <v>2.3998042788800737</v>
      </c>
      <c r="BD77" s="60">
        <v>2.3398639584987921</v>
      </c>
      <c r="BE77" s="60">
        <v>2.3398639584987921</v>
      </c>
      <c r="BF77" s="60">
        <v>2.3558006706910128</v>
      </c>
      <c r="BG77" s="60">
        <v>2.3558006706910128</v>
      </c>
      <c r="BH77" s="60">
        <v>2.3558006706910128</v>
      </c>
      <c r="BI77" s="60">
        <v>2.3558006706910128</v>
      </c>
      <c r="BJ77" s="60">
        <v>2.3558006706910128</v>
      </c>
      <c r="BK77" s="60">
        <v>2.3769144613497395</v>
      </c>
      <c r="BL77" s="60">
        <v>2.3769144613497395</v>
      </c>
      <c r="BM77" s="60">
        <v>2.3769144613497395</v>
      </c>
      <c r="BN77" s="60">
        <v>2.3769144613497395</v>
      </c>
    </row>
    <row r="78" spans="1:66" ht="15" x14ac:dyDescent="0.25">
      <c r="AA78" s="219">
        <v>1230</v>
      </c>
      <c r="AB78" s="220" t="s">
        <v>104</v>
      </c>
      <c r="AC78" s="223" t="s">
        <v>18</v>
      </c>
      <c r="AD78" s="222" t="s">
        <v>18</v>
      </c>
      <c r="AE78" s="222" t="s">
        <v>18</v>
      </c>
      <c r="AF78" s="222" t="s">
        <v>18</v>
      </c>
      <c r="AG78" s="222" t="s">
        <v>18</v>
      </c>
      <c r="AH78" s="222" t="s">
        <v>18</v>
      </c>
      <c r="AI78" s="222" t="s">
        <v>18</v>
      </c>
      <c r="AJ78" s="222" t="s">
        <v>18</v>
      </c>
      <c r="AK78" s="222" t="s">
        <v>18</v>
      </c>
      <c r="AL78" s="18"/>
      <c r="AM78" s="1"/>
      <c r="AN78" s="9"/>
      <c r="AO78" s="9"/>
      <c r="AP78" s="9"/>
      <c r="AQ78" s="9"/>
      <c r="AR78" s="9"/>
      <c r="AS78" s="53">
        <v>36981</v>
      </c>
      <c r="AT78" s="59">
        <v>2.3371430337723433</v>
      </c>
      <c r="AU78" s="60">
        <v>2.3556778074902613</v>
      </c>
      <c r="AV78" s="60">
        <v>2.3556778074902613</v>
      </c>
      <c r="AW78" s="60">
        <v>2.3758095712654925</v>
      </c>
      <c r="AX78" s="60">
        <v>2.3869858372253874</v>
      </c>
      <c r="AY78" s="60">
        <v>2.3869858372253874</v>
      </c>
      <c r="AZ78" s="60">
        <v>2.3630337498766663</v>
      </c>
      <c r="BA78" s="60">
        <v>2.3728917605525357</v>
      </c>
      <c r="BB78" s="60">
        <v>2.3596895564209164</v>
      </c>
      <c r="BC78" s="60">
        <v>2.3596895564209164</v>
      </c>
      <c r="BD78" s="60">
        <v>2.3075581444761295</v>
      </c>
      <c r="BE78" s="60">
        <v>2.3075581444761295</v>
      </c>
      <c r="BF78" s="60">
        <v>2.3255682830118594</v>
      </c>
      <c r="BG78" s="60">
        <v>2.3255682830118594</v>
      </c>
      <c r="BH78" s="60">
        <v>2.3255682830118594</v>
      </c>
      <c r="BI78" s="60">
        <v>2.3255682830118594</v>
      </c>
      <c r="BJ78" s="60">
        <v>2.3255682830118594</v>
      </c>
      <c r="BK78" s="60">
        <v>2.3464111168309358</v>
      </c>
      <c r="BL78" s="60">
        <v>2.3464111168309358</v>
      </c>
      <c r="BM78" s="60">
        <v>2.3464111168309358</v>
      </c>
      <c r="BN78" s="60">
        <v>2.3464111168309358</v>
      </c>
    </row>
    <row r="79" spans="1:66" x14ac:dyDescent="0.2">
      <c r="AA79" s="209">
        <v>24</v>
      </c>
      <c r="AB79" s="210" t="s">
        <v>105</v>
      </c>
      <c r="AC79" s="211">
        <v>397.02</v>
      </c>
      <c r="AD79" s="212">
        <v>396.85</v>
      </c>
      <c r="AE79" s="212">
        <v>399.89</v>
      </c>
      <c r="AF79" s="212">
        <v>412.56</v>
      </c>
      <c r="AG79" s="212">
        <v>370.88</v>
      </c>
      <c r="AH79" s="212" t="s">
        <v>18</v>
      </c>
      <c r="AI79" s="212">
        <v>404.98</v>
      </c>
      <c r="AJ79" s="212" t="s">
        <v>18</v>
      </c>
      <c r="AK79" s="212" t="s">
        <v>18</v>
      </c>
      <c r="AL79" s="18"/>
      <c r="AM79" s="1"/>
      <c r="AN79" s="9"/>
      <c r="AO79" s="9"/>
      <c r="AP79" s="9"/>
      <c r="AQ79" s="9"/>
      <c r="AR79" s="9"/>
      <c r="AS79" s="53">
        <v>37072</v>
      </c>
      <c r="AT79" s="59">
        <v>2.2845972959651442</v>
      </c>
      <c r="AU79" s="60">
        <v>2.3027153543404326</v>
      </c>
      <c r="AV79" s="60">
        <v>2.3027153543404326</v>
      </c>
      <c r="AW79" s="60">
        <v>2.3223944978157283</v>
      </c>
      <c r="AX79" s="60">
        <v>2.3310408566654144</v>
      </c>
      <c r="AY79" s="60">
        <v>2.3310408566654144</v>
      </c>
      <c r="AZ79" s="60">
        <v>2.307650146363931</v>
      </c>
      <c r="BA79" s="60">
        <v>2.3172771099145866</v>
      </c>
      <c r="BB79" s="60">
        <v>2.3043843324423023</v>
      </c>
      <c r="BC79" s="60">
        <v>2.3043843324423023</v>
      </c>
      <c r="BD79" s="60">
        <v>2.2534747504649699</v>
      </c>
      <c r="BE79" s="60">
        <v>2.2534747504649699</v>
      </c>
      <c r="BF79" s="60">
        <v>2.2710627763787681</v>
      </c>
      <c r="BG79" s="60">
        <v>2.2710627763787681</v>
      </c>
      <c r="BH79" s="60">
        <v>2.2710627763787681</v>
      </c>
      <c r="BI79" s="60">
        <v>2.2710627763787681</v>
      </c>
      <c r="BJ79" s="60">
        <v>2.2710627763787681</v>
      </c>
      <c r="BK79" s="60">
        <v>2.2914171062802118</v>
      </c>
      <c r="BL79" s="60">
        <v>2.2914171062802118</v>
      </c>
      <c r="BM79" s="60">
        <v>2.2914171062802118</v>
      </c>
      <c r="BN79" s="60">
        <v>2.2914171062802118</v>
      </c>
    </row>
    <row r="80" spans="1:66" x14ac:dyDescent="0.2">
      <c r="AA80" s="209">
        <v>30</v>
      </c>
      <c r="AB80" s="210" t="s">
        <v>106</v>
      </c>
      <c r="AC80" s="211">
        <v>282.75</v>
      </c>
      <c r="AD80" s="212">
        <v>294.22000000000003</v>
      </c>
      <c r="AE80" s="212">
        <v>251.98</v>
      </c>
      <c r="AF80" s="212" t="s">
        <v>18</v>
      </c>
      <c r="AG80" s="212">
        <v>265.63</v>
      </c>
      <c r="AH80" s="212" t="s">
        <v>18</v>
      </c>
      <c r="AI80" s="212" t="s">
        <v>18</v>
      </c>
      <c r="AJ80" s="212">
        <v>319.16000000000003</v>
      </c>
      <c r="AK80" s="212" t="s">
        <v>18</v>
      </c>
      <c r="AL80" s="18"/>
      <c r="AM80" s="1"/>
      <c r="AN80" s="9"/>
      <c r="AO80" s="9"/>
      <c r="AP80" s="9"/>
      <c r="AQ80" s="9"/>
      <c r="AR80" s="9"/>
      <c r="AS80" s="53">
        <v>37164</v>
      </c>
      <c r="AT80" s="59">
        <v>2.2530545325100055</v>
      </c>
      <c r="AU80" s="60">
        <v>2.2709224401779404</v>
      </c>
      <c r="AV80" s="60">
        <v>2.2709224401779404</v>
      </c>
      <c r="AW80" s="60">
        <v>2.2903298795026918</v>
      </c>
      <c r="AX80" s="60">
        <v>2.294331551836041</v>
      </c>
      <c r="AY80" s="60">
        <v>2.294331551836041</v>
      </c>
      <c r="AZ80" s="60">
        <v>2.2713091991770975</v>
      </c>
      <c r="BA80" s="60">
        <v>2.2807845570025447</v>
      </c>
      <c r="BB80" s="60">
        <v>2.2703293915687701</v>
      </c>
      <c r="BC80" s="60">
        <v>2.2703293915687701</v>
      </c>
      <c r="BD80" s="60">
        <v>2.2245555285932581</v>
      </c>
      <c r="BE80" s="60">
        <v>2.2245555285932581</v>
      </c>
      <c r="BF80" s="60">
        <v>2.2352980082468195</v>
      </c>
      <c r="BG80" s="60">
        <v>2.2352980082468195</v>
      </c>
      <c r="BH80" s="60">
        <v>2.2352980082468195</v>
      </c>
      <c r="BI80" s="60">
        <v>2.2352980082468195</v>
      </c>
      <c r="BJ80" s="60">
        <v>2.2352980082468195</v>
      </c>
      <c r="BK80" s="60">
        <v>2.2553317975198919</v>
      </c>
      <c r="BL80" s="60">
        <v>2.2553317975198919</v>
      </c>
      <c r="BM80" s="60">
        <v>2.2553317975198919</v>
      </c>
      <c r="BN80" s="60">
        <v>2.2553317975198919</v>
      </c>
    </row>
    <row r="81" spans="27:66" x14ac:dyDescent="0.2">
      <c r="AA81" s="209">
        <v>31</v>
      </c>
      <c r="AB81" s="210" t="s">
        <v>107</v>
      </c>
      <c r="AC81" s="211">
        <v>289.07</v>
      </c>
      <c r="AD81" s="212">
        <v>296.18</v>
      </c>
      <c r="AE81" s="212">
        <v>258.91000000000003</v>
      </c>
      <c r="AF81" s="212" t="s">
        <v>18</v>
      </c>
      <c r="AG81" s="212">
        <v>273.10000000000002</v>
      </c>
      <c r="AH81" s="212" t="s">
        <v>18</v>
      </c>
      <c r="AI81" s="212" t="s">
        <v>18</v>
      </c>
      <c r="AJ81" s="212">
        <v>328.07</v>
      </c>
      <c r="AK81" s="212" t="s">
        <v>18</v>
      </c>
      <c r="AL81" s="18"/>
      <c r="AM81" s="1"/>
      <c r="AN81" s="9"/>
      <c r="AO81" s="9"/>
      <c r="AP81" s="9"/>
      <c r="AQ81" s="9"/>
      <c r="AR81" s="9"/>
      <c r="AS81" s="53">
        <v>37256</v>
      </c>
      <c r="AT81" s="59">
        <v>2.2351731473313534</v>
      </c>
      <c r="AU81" s="60">
        <v>2.2528992462082749</v>
      </c>
      <c r="AV81" s="60">
        <v>2.2528992462082749</v>
      </c>
      <c r="AW81" s="60">
        <v>2.2721526582367968</v>
      </c>
      <c r="AX81" s="60">
        <v>2.2738667510763539</v>
      </c>
      <c r="AY81" s="60">
        <v>2.2738667510763539</v>
      </c>
      <c r="AZ81" s="60">
        <v>2.2510497514143681</v>
      </c>
      <c r="BA81" s="60">
        <v>2.2604405916774479</v>
      </c>
      <c r="BB81" s="60">
        <v>2.2478508827413561</v>
      </c>
      <c r="BC81" s="60">
        <v>2.2478508827413561</v>
      </c>
      <c r="BD81" s="60">
        <v>2.2069003259853739</v>
      </c>
      <c r="BE81" s="60">
        <v>2.2069003259853739</v>
      </c>
      <c r="BF81" s="60">
        <v>2.2153597703139929</v>
      </c>
      <c r="BG81" s="60">
        <v>2.2153597703139929</v>
      </c>
      <c r="BH81" s="60">
        <v>2.2153597703139929</v>
      </c>
      <c r="BI81" s="60">
        <v>2.2153597703139929</v>
      </c>
      <c r="BJ81" s="60">
        <v>2.2153597703139929</v>
      </c>
      <c r="BK81" s="60">
        <v>2.2352148637461768</v>
      </c>
      <c r="BL81" s="60">
        <v>2.2352148637461768</v>
      </c>
      <c r="BM81" s="60">
        <v>2.2352148637461768</v>
      </c>
      <c r="BN81" s="60">
        <v>2.2352148637461768</v>
      </c>
    </row>
    <row r="82" spans="27:66" x14ac:dyDescent="0.2">
      <c r="AA82" s="209">
        <v>39</v>
      </c>
      <c r="AB82" s="210" t="s">
        <v>108</v>
      </c>
      <c r="AC82" s="211">
        <v>277.93</v>
      </c>
      <c r="AD82" s="212">
        <v>284.76</v>
      </c>
      <c r="AE82" s="212">
        <v>248.88</v>
      </c>
      <c r="AF82" s="212" t="s">
        <v>18</v>
      </c>
      <c r="AG82" s="212">
        <v>262.58999999999997</v>
      </c>
      <c r="AH82" s="212" t="s">
        <v>18</v>
      </c>
      <c r="AI82" s="212" t="s">
        <v>18</v>
      </c>
      <c r="AJ82" s="212">
        <v>315.48</v>
      </c>
      <c r="AK82" s="212" t="s">
        <v>18</v>
      </c>
      <c r="AL82" s="18"/>
      <c r="AM82" s="1"/>
      <c r="AN82" s="9"/>
      <c r="AO82" s="9"/>
      <c r="AP82" s="9"/>
      <c r="AQ82" s="9"/>
      <c r="AR82" s="9"/>
      <c r="AS82" s="53">
        <v>37256</v>
      </c>
      <c r="AT82" s="59">
        <v>2.2130427201300522</v>
      </c>
      <c r="AU82" s="60">
        <v>2.2305933130774993</v>
      </c>
      <c r="AV82" s="60">
        <v>2.2305933130774993</v>
      </c>
      <c r="AW82" s="60">
        <v>2.2496560972641557</v>
      </c>
      <c r="AX82" s="60">
        <v>2.2535844906604097</v>
      </c>
      <c r="AY82" s="60">
        <v>2.2535844906604097</v>
      </c>
      <c r="AZ82" s="60">
        <v>2.2309710123036353</v>
      </c>
      <c r="BA82" s="60">
        <v>2.2402780888775511</v>
      </c>
      <c r="BB82" s="60">
        <v>2.2278006766514928</v>
      </c>
      <c r="BC82" s="60">
        <v>2.2278006766514928</v>
      </c>
      <c r="BD82" s="60">
        <v>2.1872153874978904</v>
      </c>
      <c r="BE82" s="60">
        <v>2.1872153874978904</v>
      </c>
      <c r="BF82" s="60">
        <v>2.1955993759306165</v>
      </c>
      <c r="BG82" s="60">
        <v>2.1955993759306165</v>
      </c>
      <c r="BH82" s="60">
        <v>2.1955993759306165</v>
      </c>
      <c r="BI82" s="60">
        <v>2.1955993759306165</v>
      </c>
      <c r="BJ82" s="60">
        <v>2.1955993759306165</v>
      </c>
      <c r="BK82" s="60">
        <v>2.2152773674392252</v>
      </c>
      <c r="BL82" s="60">
        <v>2.2152773674392252</v>
      </c>
      <c r="BM82" s="60">
        <v>2.2152773674392252</v>
      </c>
      <c r="BN82" s="60">
        <v>2.2152773674392252</v>
      </c>
    </row>
    <row r="83" spans="27:66" x14ac:dyDescent="0.2">
      <c r="AA83" s="209">
        <v>42</v>
      </c>
      <c r="AB83" s="210" t="s">
        <v>109</v>
      </c>
      <c r="AC83" s="211">
        <v>223.81</v>
      </c>
      <c r="AD83" s="212">
        <v>236.07</v>
      </c>
      <c r="AE83" s="212" t="s">
        <v>18</v>
      </c>
      <c r="AF83" s="212" t="s">
        <v>18</v>
      </c>
      <c r="AG83" s="212">
        <v>211.55</v>
      </c>
      <c r="AH83" s="212" t="s">
        <v>18</v>
      </c>
      <c r="AI83" s="212" t="s">
        <v>18</v>
      </c>
      <c r="AJ83" s="212" t="s">
        <v>18</v>
      </c>
      <c r="AK83" s="212" t="s">
        <v>18</v>
      </c>
      <c r="AL83" s="18"/>
      <c r="AM83" s="1"/>
      <c r="AN83" s="9"/>
      <c r="AO83" s="9"/>
      <c r="AP83" s="9"/>
      <c r="AQ83" s="9"/>
      <c r="AR83" s="9"/>
      <c r="AS83" s="53">
        <v>37346</v>
      </c>
      <c r="AT83" s="59">
        <v>2.2130427201300522</v>
      </c>
      <c r="AU83" s="60">
        <v>2.2305933130774993</v>
      </c>
      <c r="AV83" s="60">
        <v>2.2305933130774993</v>
      </c>
      <c r="AW83" s="60">
        <v>2.2496560972641557</v>
      </c>
      <c r="AX83" s="60">
        <v>2.2535844906604097</v>
      </c>
      <c r="AY83" s="60">
        <v>2.2535844906604097</v>
      </c>
      <c r="AZ83" s="60">
        <v>2.2309710123036353</v>
      </c>
      <c r="BA83" s="60">
        <v>2.2402780888775511</v>
      </c>
      <c r="BB83" s="60">
        <v>2.2278006766514928</v>
      </c>
      <c r="BC83" s="60">
        <v>2.2278006766514928</v>
      </c>
      <c r="BD83" s="60">
        <v>2.1872153874978904</v>
      </c>
      <c r="BE83" s="60">
        <v>2.1872153874978904</v>
      </c>
      <c r="BF83" s="60">
        <v>2.1955993759306165</v>
      </c>
      <c r="BG83" s="60">
        <v>2.1955993759306165</v>
      </c>
      <c r="BH83" s="60">
        <v>2.1955993759306165</v>
      </c>
      <c r="BI83" s="60">
        <v>2.1955993759306165</v>
      </c>
      <c r="BJ83" s="60">
        <v>2.1955993759306165</v>
      </c>
      <c r="BK83" s="60">
        <v>2.2152773674392252</v>
      </c>
      <c r="BL83" s="60">
        <v>2.2152773674392252</v>
      </c>
      <c r="BM83" s="60">
        <v>2.2152773674392252</v>
      </c>
      <c r="BN83" s="60">
        <v>2.2152773674392252</v>
      </c>
    </row>
    <row r="84" spans="27:66" x14ac:dyDescent="0.2">
      <c r="AA84" s="209">
        <v>51</v>
      </c>
      <c r="AB84" s="210" t="s">
        <v>110</v>
      </c>
      <c r="AC84" s="211">
        <v>251.16</v>
      </c>
      <c r="AD84" s="212">
        <v>266.51</v>
      </c>
      <c r="AE84" s="212">
        <v>233.7</v>
      </c>
      <c r="AF84" s="212" t="s">
        <v>18</v>
      </c>
      <c r="AG84" s="212">
        <v>238.13</v>
      </c>
      <c r="AH84" s="212" t="s">
        <v>18</v>
      </c>
      <c r="AI84" s="212" t="s">
        <v>18</v>
      </c>
      <c r="AJ84" s="212">
        <v>266.25</v>
      </c>
      <c r="AK84" s="212" t="s">
        <v>18</v>
      </c>
      <c r="AL84" s="18"/>
      <c r="AM84" s="1"/>
      <c r="AN84" s="9"/>
      <c r="AO84" s="9"/>
      <c r="AP84" s="9"/>
      <c r="AQ84" s="9"/>
      <c r="AR84" s="9"/>
      <c r="AS84" s="53">
        <v>37437</v>
      </c>
      <c r="AT84" s="59">
        <v>2.1739122987525077</v>
      </c>
      <c r="AU84" s="60">
        <v>2.1954658593282486</v>
      </c>
      <c r="AV84" s="60">
        <v>2.1954658593282486</v>
      </c>
      <c r="AW84" s="60">
        <v>2.2142284421891301</v>
      </c>
      <c r="AX84" s="60">
        <v>2.218094971122452</v>
      </c>
      <c r="AY84" s="60">
        <v>2.218094971122452</v>
      </c>
      <c r="AZ84" s="60">
        <v>2.2001686511870178</v>
      </c>
      <c r="BA84" s="60">
        <v>2.2115282219916601</v>
      </c>
      <c r="BB84" s="60">
        <v>2.1992109345029558</v>
      </c>
      <c r="BC84" s="60">
        <v>2.1992109345029558</v>
      </c>
      <c r="BD84" s="60">
        <v>2.1570171474338187</v>
      </c>
      <c r="BE84" s="60">
        <v>2.1570171474338187</v>
      </c>
      <c r="BF84" s="60">
        <v>2.1652853806021866</v>
      </c>
      <c r="BG84" s="60">
        <v>2.1652853806021866</v>
      </c>
      <c r="BH84" s="60">
        <v>2.1652853806021866</v>
      </c>
      <c r="BI84" s="60">
        <v>2.1652853806021866</v>
      </c>
      <c r="BJ84" s="60">
        <v>2.1652853806021866</v>
      </c>
      <c r="BK84" s="60">
        <v>2.1868483390318127</v>
      </c>
      <c r="BL84" s="60">
        <v>2.1868483390318127</v>
      </c>
      <c r="BM84" s="60">
        <v>2.1868483390318127</v>
      </c>
      <c r="BN84" s="60">
        <v>2.1868483390318127</v>
      </c>
    </row>
    <row r="85" spans="27:66" x14ac:dyDescent="0.2">
      <c r="AA85" s="209">
        <v>58</v>
      </c>
      <c r="AB85" s="210" t="s">
        <v>111</v>
      </c>
      <c r="AC85" s="211">
        <v>303.48</v>
      </c>
      <c r="AD85" s="212">
        <v>322.04000000000002</v>
      </c>
      <c r="AE85" s="212">
        <v>282.43</v>
      </c>
      <c r="AF85" s="212" t="s">
        <v>18</v>
      </c>
      <c r="AG85" s="212">
        <v>287.75</v>
      </c>
      <c r="AH85" s="212" t="s">
        <v>18</v>
      </c>
      <c r="AI85" s="212" t="s">
        <v>18</v>
      </c>
      <c r="AJ85" s="212">
        <v>321.68</v>
      </c>
      <c r="AK85" s="212" t="s">
        <v>18</v>
      </c>
      <c r="AL85" s="18"/>
      <c r="AM85" s="1"/>
      <c r="AN85" s="9"/>
      <c r="AO85" s="9"/>
      <c r="AP85" s="9"/>
      <c r="AQ85" s="9"/>
      <c r="AR85" s="9"/>
      <c r="AS85" s="53">
        <v>37529</v>
      </c>
      <c r="AT85" s="59">
        <v>2.1566590265401868</v>
      </c>
      <c r="AU85" s="60">
        <v>2.1780415271113571</v>
      </c>
      <c r="AV85" s="60">
        <v>2.1780415271113571</v>
      </c>
      <c r="AW85" s="60">
        <v>2.1966552005844542</v>
      </c>
      <c r="AX85" s="60">
        <v>2.2004910427802096</v>
      </c>
      <c r="AY85" s="60">
        <v>2.2004910427802096</v>
      </c>
      <c r="AZ85" s="60">
        <v>2.1848745294806524</v>
      </c>
      <c r="BA85" s="60">
        <v>2.1939764107060116</v>
      </c>
      <c r="BB85" s="60">
        <v>2.1817568794672177</v>
      </c>
      <c r="BC85" s="60">
        <v>2.1817568794672177</v>
      </c>
      <c r="BD85" s="60">
        <v>2.1398979637240281</v>
      </c>
      <c r="BE85" s="60">
        <v>2.1398979637240281</v>
      </c>
      <c r="BF85" s="60">
        <v>2.1481005759942335</v>
      </c>
      <c r="BG85" s="60">
        <v>2.1481005759942335</v>
      </c>
      <c r="BH85" s="60">
        <v>2.1481005759942335</v>
      </c>
      <c r="BI85" s="60">
        <v>2.1481005759942335</v>
      </c>
      <c r="BJ85" s="60">
        <v>2.1481005759942335</v>
      </c>
      <c r="BK85" s="60">
        <v>2.1694923998331466</v>
      </c>
      <c r="BL85" s="60">
        <v>2.1694923998331466</v>
      </c>
      <c r="BM85" s="60">
        <v>2.1694923998331466</v>
      </c>
      <c r="BN85" s="60">
        <v>2.1694923998331466</v>
      </c>
    </row>
    <row r="86" spans="27:66" x14ac:dyDescent="0.2">
      <c r="AA86" s="209">
        <v>61</v>
      </c>
      <c r="AB86" s="210" t="s">
        <v>374</v>
      </c>
      <c r="AC86" s="211">
        <v>259.57</v>
      </c>
      <c r="AD86" s="212">
        <v>274.08999999999997</v>
      </c>
      <c r="AE86" s="212">
        <v>240.34</v>
      </c>
      <c r="AF86" s="212" t="s">
        <v>18</v>
      </c>
      <c r="AG86" s="212">
        <v>247.37</v>
      </c>
      <c r="AH86" s="212" t="s">
        <v>18</v>
      </c>
      <c r="AI86" s="212" t="s">
        <v>18</v>
      </c>
      <c r="AJ86" s="212">
        <v>276.51</v>
      </c>
      <c r="AK86" s="212" t="s">
        <v>18</v>
      </c>
      <c r="AL86" s="18"/>
      <c r="AM86" s="1"/>
      <c r="AN86" s="9"/>
      <c r="AO86" s="9"/>
      <c r="AP86" s="9"/>
      <c r="AQ86" s="9"/>
      <c r="AR86" s="9"/>
      <c r="AS86" s="53">
        <v>37621</v>
      </c>
      <c r="AT86" s="59">
        <v>2.1310859946049256</v>
      </c>
      <c r="AU86" s="60">
        <v>2.1500903525284869</v>
      </c>
      <c r="AV86" s="60">
        <v>2.1500903525284869</v>
      </c>
      <c r="AW86" s="60">
        <v>2.1727548967205292</v>
      </c>
      <c r="AX86" s="60">
        <v>2.1787040027526823</v>
      </c>
      <c r="AY86" s="60">
        <v>2.1787040027526823</v>
      </c>
      <c r="AZ86" s="60">
        <v>2.1632421083966871</v>
      </c>
      <c r="BA86" s="60">
        <v>2.1679608801442813</v>
      </c>
      <c r="BB86" s="60">
        <v>2.1558862445328244</v>
      </c>
      <c r="BC86" s="60">
        <v>2.1558862445328244</v>
      </c>
      <c r="BD86" s="60">
        <v>2.1082738558857419</v>
      </c>
      <c r="BE86" s="60">
        <v>2.1082738558857419</v>
      </c>
      <c r="BF86" s="60">
        <v>2.1163552472849601</v>
      </c>
      <c r="BG86" s="60">
        <v>2.1163552472849601</v>
      </c>
      <c r="BH86" s="60">
        <v>2.1163552472849601</v>
      </c>
      <c r="BI86" s="60">
        <v>2.1163552472849601</v>
      </c>
      <c r="BJ86" s="60">
        <v>2.1163552472849601</v>
      </c>
      <c r="BK86" s="60">
        <v>2.1437671935110143</v>
      </c>
      <c r="BL86" s="60">
        <v>2.1437671935110143</v>
      </c>
      <c r="BM86" s="60">
        <v>2.1437671935110143</v>
      </c>
      <c r="BN86" s="60">
        <v>2.1437671935110143</v>
      </c>
    </row>
    <row r="87" spans="27:66" x14ac:dyDescent="0.2">
      <c r="AA87" s="209">
        <v>68</v>
      </c>
      <c r="AB87" s="210" t="s">
        <v>112</v>
      </c>
      <c r="AC87" s="211">
        <v>307.77</v>
      </c>
      <c r="AD87" s="212">
        <v>324.95999999999998</v>
      </c>
      <c r="AE87" s="212">
        <v>284.98</v>
      </c>
      <c r="AF87" s="212" t="s">
        <v>18</v>
      </c>
      <c r="AG87" s="212">
        <v>293.25</v>
      </c>
      <c r="AH87" s="212" t="s">
        <v>18</v>
      </c>
      <c r="AI87" s="212" t="s">
        <v>18</v>
      </c>
      <c r="AJ87" s="212">
        <v>327.85</v>
      </c>
      <c r="AK87" s="212" t="s">
        <v>18</v>
      </c>
      <c r="AL87" s="18"/>
      <c r="AM87" s="1"/>
      <c r="AN87" s="9"/>
      <c r="AO87" s="9"/>
      <c r="AP87" s="9"/>
      <c r="AQ87" s="9"/>
      <c r="AR87" s="9"/>
      <c r="AS87" s="53">
        <v>37711</v>
      </c>
      <c r="AT87" s="59">
        <v>2.1162720899751015</v>
      </c>
      <c r="AU87" s="60">
        <v>2.1351443421335516</v>
      </c>
      <c r="AV87" s="60">
        <v>2.1351443421335516</v>
      </c>
      <c r="AW87" s="60">
        <v>2.1555108102386185</v>
      </c>
      <c r="AX87" s="60">
        <v>2.1592705676438881</v>
      </c>
      <c r="AY87" s="60">
        <v>2.1592705676438881</v>
      </c>
      <c r="AZ87" s="60">
        <v>2.1439465890948339</v>
      </c>
      <c r="BA87" s="60">
        <v>2.1486232707079078</v>
      </c>
      <c r="BB87" s="60">
        <v>2.1387760362428816</v>
      </c>
      <c r="BC87" s="60">
        <v>2.1387760362428816</v>
      </c>
      <c r="BD87" s="60">
        <v>2.0977849312295946</v>
      </c>
      <c r="BE87" s="60">
        <v>2.0977849312295946</v>
      </c>
      <c r="BF87" s="60">
        <v>2.1058261167014529</v>
      </c>
      <c r="BG87" s="60">
        <v>2.1058261167014529</v>
      </c>
      <c r="BH87" s="60">
        <v>2.1058261167014529</v>
      </c>
      <c r="BI87" s="60">
        <v>2.1058261167014529</v>
      </c>
      <c r="BJ87" s="60">
        <v>2.1058261167014529</v>
      </c>
      <c r="BK87" s="60">
        <v>2.1267531681656888</v>
      </c>
      <c r="BL87" s="60">
        <v>2.1267531681656888</v>
      </c>
      <c r="BM87" s="60">
        <v>2.1267531681656888</v>
      </c>
      <c r="BN87" s="60">
        <v>2.1267531681656888</v>
      </c>
    </row>
    <row r="88" spans="27:66" x14ac:dyDescent="0.2">
      <c r="AA88" s="209">
        <v>80</v>
      </c>
      <c r="AB88" s="210" t="s">
        <v>113</v>
      </c>
      <c r="AC88" s="211">
        <v>375.22</v>
      </c>
      <c r="AD88" s="212">
        <v>370.16</v>
      </c>
      <c r="AE88" s="212" t="s">
        <v>18</v>
      </c>
      <c r="AF88" s="212" t="s">
        <v>18</v>
      </c>
      <c r="AG88" s="212">
        <v>385.63</v>
      </c>
      <c r="AH88" s="212" t="s">
        <v>18</v>
      </c>
      <c r="AI88" s="212" t="s">
        <v>18</v>
      </c>
      <c r="AJ88" s="212">
        <v>369.88</v>
      </c>
      <c r="AK88" s="212" t="s">
        <v>18</v>
      </c>
      <c r="AL88" s="18"/>
      <c r="AM88" s="1"/>
      <c r="AN88" s="9"/>
      <c r="AO88" s="9"/>
      <c r="AP88" s="9"/>
      <c r="AQ88" s="9"/>
      <c r="AR88" s="9"/>
      <c r="AS88" s="53">
        <v>37802</v>
      </c>
      <c r="AT88" s="59">
        <v>2.0891136130060239</v>
      </c>
      <c r="AU88" s="60">
        <v>2.1077436743667834</v>
      </c>
      <c r="AV88" s="60">
        <v>2.1077436743667834</v>
      </c>
      <c r="AW88" s="60">
        <v>2.1278487761486877</v>
      </c>
      <c r="AX88" s="60">
        <v>2.1336665688180707</v>
      </c>
      <c r="AY88" s="60">
        <v>2.1336665688180707</v>
      </c>
      <c r="AZ88" s="60">
        <v>2.1164329606069439</v>
      </c>
      <c r="BA88" s="60">
        <v>2.121049625575429</v>
      </c>
      <c r="BB88" s="60">
        <v>2.1113287623325592</v>
      </c>
      <c r="BC88" s="60">
        <v>2.1113287623325592</v>
      </c>
      <c r="BD88" s="60">
        <v>2.0647489480606236</v>
      </c>
      <c r="BE88" s="60">
        <v>2.0647489480606236</v>
      </c>
      <c r="BF88" s="60">
        <v>2.0726635006904055</v>
      </c>
      <c r="BG88" s="60">
        <v>2.0726635006904055</v>
      </c>
      <c r="BH88" s="60">
        <v>2.0726635006904055</v>
      </c>
      <c r="BI88" s="60">
        <v>2.0726635006904055</v>
      </c>
      <c r="BJ88" s="60">
        <v>2.0726635006904055</v>
      </c>
      <c r="BK88" s="60">
        <v>2.0973897121949601</v>
      </c>
      <c r="BL88" s="60">
        <v>2.0973897121949601</v>
      </c>
      <c r="BM88" s="60">
        <v>2.0973897121949601</v>
      </c>
      <c r="BN88" s="60">
        <v>2.0973897121949601</v>
      </c>
    </row>
    <row r="89" spans="27:66" x14ac:dyDescent="0.2">
      <c r="AA89" s="209">
        <v>81</v>
      </c>
      <c r="AB89" s="210" t="s">
        <v>114</v>
      </c>
      <c r="AC89" s="211">
        <v>378.64</v>
      </c>
      <c r="AD89" s="212">
        <v>373.43</v>
      </c>
      <c r="AE89" s="212" t="s">
        <v>18</v>
      </c>
      <c r="AF89" s="212" t="s">
        <v>18</v>
      </c>
      <c r="AG89" s="212">
        <v>387.17</v>
      </c>
      <c r="AH89" s="212" t="s">
        <v>18</v>
      </c>
      <c r="AI89" s="212" t="s">
        <v>18</v>
      </c>
      <c r="AJ89" s="212">
        <v>375.31</v>
      </c>
      <c r="AK89" s="212" t="s">
        <v>18</v>
      </c>
      <c r="AL89" s="18"/>
      <c r="AM89" s="1"/>
      <c r="AN89" s="9"/>
      <c r="AO89" s="9"/>
      <c r="AP89" s="9"/>
      <c r="AQ89" s="9"/>
      <c r="AR89" s="9"/>
      <c r="AS89" s="53">
        <v>37894</v>
      </c>
      <c r="AT89" s="59">
        <v>2.0684293198079424</v>
      </c>
      <c r="AU89" s="60">
        <v>2.086874925115628</v>
      </c>
      <c r="AV89" s="60">
        <v>2.086874925115628</v>
      </c>
      <c r="AW89" s="60">
        <v>2.1088689555487496</v>
      </c>
      <c r="AX89" s="60">
        <v>2.1104516012048173</v>
      </c>
      <c r="AY89" s="60">
        <v>2.1104516012048173</v>
      </c>
      <c r="AZ89" s="60">
        <v>2.0954781788187549</v>
      </c>
      <c r="BA89" s="60">
        <v>2.1000491342330969</v>
      </c>
      <c r="BB89" s="60">
        <v>2.0904245171609492</v>
      </c>
      <c r="BC89" s="60">
        <v>2.0904245171609492</v>
      </c>
      <c r="BD89" s="60">
        <v>2.0402657589531872</v>
      </c>
      <c r="BE89" s="60">
        <v>2.0402657589531872</v>
      </c>
      <c r="BF89" s="60">
        <v>2.0480864631328131</v>
      </c>
      <c r="BG89" s="60">
        <v>2.0480864631328131</v>
      </c>
      <c r="BH89" s="60">
        <v>2.0480864631328131</v>
      </c>
      <c r="BI89" s="60">
        <v>2.0480864631328131</v>
      </c>
      <c r="BJ89" s="60">
        <v>2.0480864631328131</v>
      </c>
      <c r="BK89" s="60">
        <v>2.0766234774207519</v>
      </c>
      <c r="BL89" s="60">
        <v>2.0766234774207519</v>
      </c>
      <c r="BM89" s="60">
        <v>2.0766234774207519</v>
      </c>
      <c r="BN89" s="60">
        <v>2.0766234774207519</v>
      </c>
    </row>
    <row r="90" spans="27:66" x14ac:dyDescent="0.2">
      <c r="AA90" s="209">
        <v>82</v>
      </c>
      <c r="AB90" s="210" t="s">
        <v>115</v>
      </c>
      <c r="AC90" s="211">
        <v>374.05</v>
      </c>
      <c r="AD90" s="212">
        <v>368.9</v>
      </c>
      <c r="AE90" s="212" t="s">
        <v>18</v>
      </c>
      <c r="AF90" s="212" t="s">
        <v>18</v>
      </c>
      <c r="AG90" s="212">
        <v>382.49</v>
      </c>
      <c r="AH90" s="212" t="s">
        <v>18</v>
      </c>
      <c r="AI90" s="212" t="s">
        <v>18</v>
      </c>
      <c r="AJ90" s="212">
        <v>370.77</v>
      </c>
      <c r="AK90" s="212" t="s">
        <v>18</v>
      </c>
      <c r="AL90" s="18"/>
      <c r="AM90" s="1"/>
      <c r="AN90" s="9"/>
      <c r="AO90" s="9"/>
      <c r="AP90" s="9"/>
      <c r="AQ90" s="9"/>
      <c r="AR90" s="9"/>
      <c r="AS90" s="53">
        <v>37986</v>
      </c>
      <c r="AT90" s="59">
        <v>2.0418848171845458</v>
      </c>
      <c r="AU90" s="60">
        <v>2.0621293726439012</v>
      </c>
      <c r="AV90" s="60">
        <v>2.0621293726439012</v>
      </c>
      <c r="AW90" s="60">
        <v>2.0797524216457077</v>
      </c>
      <c r="AX90" s="60">
        <v>2.0813132161783208</v>
      </c>
      <c r="AY90" s="60">
        <v>2.0813132161783208</v>
      </c>
      <c r="AZ90" s="60">
        <v>2.0624785224594051</v>
      </c>
      <c r="BA90" s="60">
        <v>2.071054373010945</v>
      </c>
      <c r="BB90" s="60">
        <v>2.0595315440009343</v>
      </c>
      <c r="BC90" s="60">
        <v>2.0595315440009343</v>
      </c>
      <c r="BD90" s="60">
        <v>2.0180670217143288</v>
      </c>
      <c r="BE90" s="60">
        <v>2.0180670217143288</v>
      </c>
      <c r="BF90" s="60">
        <v>2.0258026341570843</v>
      </c>
      <c r="BG90" s="60">
        <v>2.0258026341570843</v>
      </c>
      <c r="BH90" s="60">
        <v>2.0258026341570843</v>
      </c>
      <c r="BI90" s="60">
        <v>2.0258026341570843</v>
      </c>
      <c r="BJ90" s="60">
        <v>2.0258026341570843</v>
      </c>
      <c r="BK90" s="60">
        <v>2.0499738177894882</v>
      </c>
      <c r="BL90" s="60">
        <v>2.0499738177894882</v>
      </c>
      <c r="BM90" s="60">
        <v>2.0499738177894882</v>
      </c>
      <c r="BN90" s="60">
        <v>2.0499738177894882</v>
      </c>
    </row>
    <row r="91" spans="27:66" x14ac:dyDescent="0.2">
      <c r="AA91" s="209">
        <v>89</v>
      </c>
      <c r="AB91" s="210" t="s">
        <v>116</v>
      </c>
      <c r="AC91" s="211">
        <v>373.59</v>
      </c>
      <c r="AD91" s="212">
        <v>368.44</v>
      </c>
      <c r="AE91" s="212" t="s">
        <v>18</v>
      </c>
      <c r="AF91" s="212" t="s">
        <v>18</v>
      </c>
      <c r="AG91" s="212">
        <v>381.98</v>
      </c>
      <c r="AH91" s="212" t="s">
        <v>18</v>
      </c>
      <c r="AI91" s="212" t="s">
        <v>18</v>
      </c>
      <c r="AJ91" s="212">
        <v>370.32</v>
      </c>
      <c r="AK91" s="212" t="s">
        <v>18</v>
      </c>
      <c r="AL91" s="18"/>
      <c r="AM91" s="1"/>
      <c r="AN91" s="9"/>
      <c r="AO91" s="9"/>
      <c r="AP91" s="9"/>
      <c r="AQ91" s="9"/>
      <c r="AR91" s="9"/>
      <c r="AS91" s="53">
        <v>38077</v>
      </c>
      <c r="AT91" s="59">
        <v>2.0236717712433556</v>
      </c>
      <c r="AU91" s="60">
        <v>2.0437357508859288</v>
      </c>
      <c r="AV91" s="60">
        <v>2.0437357508859288</v>
      </c>
      <c r="AW91" s="60">
        <v>2.0612016071810793</v>
      </c>
      <c r="AX91" s="60">
        <v>2.062748479859585</v>
      </c>
      <c r="AY91" s="60">
        <v>2.062748479859585</v>
      </c>
      <c r="AZ91" s="60">
        <v>2.0440817863819678</v>
      </c>
      <c r="BA91" s="60">
        <v>2.0525811427264076</v>
      </c>
      <c r="BB91" s="60">
        <v>2.0431860555564816</v>
      </c>
      <c r="BC91" s="60">
        <v>2.0431860555564816</v>
      </c>
      <c r="BD91" s="60">
        <v>2.0020506167800871</v>
      </c>
      <c r="BE91" s="60">
        <v>2.0020506167800871</v>
      </c>
      <c r="BF91" s="60">
        <v>2.0097248354732979</v>
      </c>
      <c r="BG91" s="60">
        <v>2.0097248354732979</v>
      </c>
      <c r="BH91" s="60">
        <v>2.0097248354732979</v>
      </c>
      <c r="BI91" s="60">
        <v>2.0097248354732979</v>
      </c>
      <c r="BJ91" s="60">
        <v>2.0097248354732979</v>
      </c>
      <c r="BK91" s="60">
        <v>2.0316886202076203</v>
      </c>
      <c r="BL91" s="60">
        <v>2.0316886202076203</v>
      </c>
      <c r="BM91" s="60">
        <v>2.0316886202076203</v>
      </c>
      <c r="BN91" s="60">
        <v>2.0316886202076203</v>
      </c>
    </row>
    <row r="92" spans="27:66" x14ac:dyDescent="0.2">
      <c r="AA92" s="209">
        <v>97</v>
      </c>
      <c r="AB92" s="210" t="s">
        <v>117</v>
      </c>
      <c r="AC92" s="211">
        <v>311.44</v>
      </c>
      <c r="AD92" s="212">
        <v>300.61</v>
      </c>
      <c r="AE92" s="212">
        <v>338.18</v>
      </c>
      <c r="AF92" s="212">
        <v>416.08</v>
      </c>
      <c r="AG92" s="212">
        <v>285.2</v>
      </c>
      <c r="AH92" s="212" t="s">
        <v>18</v>
      </c>
      <c r="AI92" s="212" t="s">
        <v>18</v>
      </c>
      <c r="AJ92" s="212">
        <v>217.14</v>
      </c>
      <c r="AK92" s="212" t="s">
        <v>18</v>
      </c>
      <c r="AL92" s="18"/>
      <c r="AM92" s="1"/>
      <c r="AN92" s="9"/>
      <c r="AO92" s="9"/>
      <c r="AP92" s="9"/>
      <c r="AQ92" s="9"/>
      <c r="AR92" s="9"/>
      <c r="AS92" s="53">
        <v>38168</v>
      </c>
      <c r="AT92" s="59">
        <v>1.9743139231642488</v>
      </c>
      <c r="AU92" s="60">
        <v>1.9938885374496864</v>
      </c>
      <c r="AV92" s="60">
        <v>1.9938885374496864</v>
      </c>
      <c r="AW92" s="60">
        <v>2.0188066671704985</v>
      </c>
      <c r="AX92" s="60">
        <v>2.0183448922305138</v>
      </c>
      <c r="AY92" s="60">
        <v>2.0183448922305138</v>
      </c>
      <c r="AZ92" s="60">
        <v>2.0040017513548714</v>
      </c>
      <c r="BA92" s="60">
        <v>2.0123344536533416</v>
      </c>
      <c r="BB92" s="60">
        <v>2.0050893577590614</v>
      </c>
      <c r="BC92" s="60">
        <v>2.0050893577590614</v>
      </c>
      <c r="BD92" s="60">
        <v>1.962794722333419</v>
      </c>
      <c r="BE92" s="60">
        <v>1.962794722333419</v>
      </c>
      <c r="BF92" s="60">
        <v>1.9703184661502919</v>
      </c>
      <c r="BG92" s="60">
        <v>1.9703184661502919</v>
      </c>
      <c r="BH92" s="60">
        <v>1.9703184661502919</v>
      </c>
      <c r="BI92" s="60">
        <v>1.9703184661502919</v>
      </c>
      <c r="BJ92" s="60">
        <v>1.9703184661502919</v>
      </c>
      <c r="BK92" s="60">
        <v>1.9938063004981541</v>
      </c>
      <c r="BL92" s="60">
        <v>1.9938063004981541</v>
      </c>
      <c r="BM92" s="60">
        <v>1.9938063004981541</v>
      </c>
      <c r="BN92" s="60">
        <v>1.9938063004981541</v>
      </c>
    </row>
    <row r="93" spans="27:66" ht="13.9" customHeight="1" x14ac:dyDescent="0.25">
      <c r="AA93" s="219">
        <v>1241</v>
      </c>
      <c r="AB93" s="220" t="s">
        <v>118</v>
      </c>
      <c r="AC93" s="220"/>
      <c r="AD93" s="222"/>
      <c r="AE93" s="222"/>
      <c r="AF93" s="222"/>
      <c r="AG93" s="222"/>
      <c r="AH93" s="222"/>
      <c r="AI93" s="222"/>
      <c r="AJ93" s="222"/>
      <c r="AK93" s="222"/>
      <c r="AL93" s="18"/>
      <c r="AM93" s="1"/>
      <c r="AN93" s="9"/>
      <c r="AO93" s="9"/>
      <c r="AP93" s="9"/>
      <c r="AQ93" s="9"/>
      <c r="AR93" s="9"/>
      <c r="AS93" s="53">
        <v>38260</v>
      </c>
      <c r="AT93" s="59">
        <v>1.937501396628311</v>
      </c>
      <c r="AU93" s="60">
        <v>1.9547926837742018</v>
      </c>
      <c r="AV93" s="60">
        <v>1.9547926837742018</v>
      </c>
      <c r="AW93" s="60">
        <v>1.9831106750201368</v>
      </c>
      <c r="AX93" s="60">
        <v>1.9826570650594435</v>
      </c>
      <c r="AY93" s="60">
        <v>1.9826570650594435</v>
      </c>
      <c r="AZ93" s="60">
        <v>1.9685675357120525</v>
      </c>
      <c r="BA93" s="60">
        <v>1.9767529014276417</v>
      </c>
      <c r="BB93" s="60">
        <v>1.969635911354676</v>
      </c>
      <c r="BC93" s="60">
        <v>1.969635911354676</v>
      </c>
      <c r="BD93" s="60">
        <v>1.9280891182057152</v>
      </c>
      <c r="BE93" s="60">
        <v>1.9280891182057152</v>
      </c>
      <c r="BF93" s="60">
        <v>1.9354798292242541</v>
      </c>
      <c r="BG93" s="60">
        <v>1.9354798292242541</v>
      </c>
      <c r="BH93" s="60">
        <v>1.9354798292242541</v>
      </c>
      <c r="BI93" s="60">
        <v>1.9354798292242541</v>
      </c>
      <c r="BJ93" s="60">
        <v>1.9354798292242541</v>
      </c>
      <c r="BK93" s="60">
        <v>1.9585523580531972</v>
      </c>
      <c r="BL93" s="60">
        <v>1.9585523580531972</v>
      </c>
      <c r="BM93" s="60">
        <v>1.9585523580531972</v>
      </c>
      <c r="BN93" s="60">
        <v>1.9585523580531972</v>
      </c>
    </row>
    <row r="94" spans="27:66" x14ac:dyDescent="0.2">
      <c r="AA94" s="209">
        <v>40</v>
      </c>
      <c r="AB94" s="210" t="s">
        <v>119</v>
      </c>
      <c r="AC94" s="211">
        <v>322.67</v>
      </c>
      <c r="AD94" s="212">
        <v>289.04000000000002</v>
      </c>
      <c r="AE94" s="212">
        <v>294.38</v>
      </c>
      <c r="AF94" s="212" t="s">
        <v>18</v>
      </c>
      <c r="AG94" s="212">
        <v>287.33</v>
      </c>
      <c r="AH94" s="212" t="s">
        <v>18</v>
      </c>
      <c r="AI94" s="212" t="s">
        <v>18</v>
      </c>
      <c r="AJ94" s="212">
        <v>419.94</v>
      </c>
      <c r="AK94" s="212" t="s">
        <v>18</v>
      </c>
      <c r="AL94" s="18"/>
      <c r="AM94" s="1"/>
      <c r="AN94" s="6"/>
      <c r="AO94" s="6"/>
      <c r="AP94" s="6"/>
      <c r="AQ94" s="6"/>
      <c r="AR94" s="9"/>
      <c r="AS94" s="53">
        <v>38352</v>
      </c>
      <c r="AT94" s="59">
        <v>1.8976507312716078</v>
      </c>
      <c r="AU94" s="60">
        <v>1.9145863700041152</v>
      </c>
      <c r="AV94" s="60">
        <v>1.9145863700041152</v>
      </c>
      <c r="AW94" s="60">
        <v>1.9461341266144607</v>
      </c>
      <c r="AX94" s="60">
        <v>1.9437814363327881</v>
      </c>
      <c r="AY94" s="60">
        <v>1.9437814363327881</v>
      </c>
      <c r="AZ94" s="60">
        <v>1.9318621547713963</v>
      </c>
      <c r="BA94" s="60">
        <v>1.9398948983588258</v>
      </c>
      <c r="BB94" s="60">
        <v>1.9386180229868866</v>
      </c>
      <c r="BC94" s="60">
        <v>1.9386180229868866</v>
      </c>
      <c r="BD94" s="60">
        <v>1.9033456250796805</v>
      </c>
      <c r="BE94" s="60">
        <v>1.9033456250796805</v>
      </c>
      <c r="BF94" s="60">
        <v>1.9106414898561255</v>
      </c>
      <c r="BG94" s="60">
        <v>1.9106414898561255</v>
      </c>
      <c r="BH94" s="60">
        <v>1.9106414898561255</v>
      </c>
      <c r="BI94" s="60">
        <v>1.9106414898561255</v>
      </c>
      <c r="BJ94" s="60">
        <v>1.9106414898561255</v>
      </c>
      <c r="BK94" s="60">
        <v>1.9277090138318866</v>
      </c>
      <c r="BL94" s="60">
        <v>1.9277090138318866</v>
      </c>
      <c r="BM94" s="60">
        <v>1.9277090138318866</v>
      </c>
      <c r="BN94" s="60">
        <v>1.9277090138318866</v>
      </c>
    </row>
    <row r="95" spans="27:66" x14ac:dyDescent="0.2">
      <c r="AA95" s="209">
        <v>41</v>
      </c>
      <c r="AB95" s="210" t="s">
        <v>120</v>
      </c>
      <c r="AC95" s="211">
        <v>344.65</v>
      </c>
      <c r="AD95" s="212">
        <v>344.85</v>
      </c>
      <c r="AE95" s="212">
        <v>309.39999999999998</v>
      </c>
      <c r="AF95" s="212" t="s">
        <v>18</v>
      </c>
      <c r="AG95" s="212">
        <v>302.52999999999997</v>
      </c>
      <c r="AH95" s="212" t="s">
        <v>18</v>
      </c>
      <c r="AI95" s="212" t="s">
        <v>18</v>
      </c>
      <c r="AJ95" s="212">
        <v>421.79</v>
      </c>
      <c r="AK95" s="212" t="s">
        <v>18</v>
      </c>
      <c r="AL95" s="18"/>
      <c r="AM95" s="1"/>
      <c r="AN95" s="6"/>
      <c r="AO95" s="6"/>
      <c r="AP95" s="6"/>
      <c r="AQ95" s="6"/>
      <c r="AR95" s="9"/>
      <c r="AS95" s="53">
        <v>38442</v>
      </c>
      <c r="AT95" s="59">
        <v>1.880724213351445</v>
      </c>
      <c r="AU95" s="60">
        <v>1.8975087908861412</v>
      </c>
      <c r="AV95" s="60">
        <v>1.8975087908861412</v>
      </c>
      <c r="AW95" s="60">
        <v>1.9287751502621036</v>
      </c>
      <c r="AX95" s="60">
        <v>1.9245360755770173</v>
      </c>
      <c r="AY95" s="60">
        <v>1.9245360755770173</v>
      </c>
      <c r="AZ95" s="60">
        <v>1.912734806704353</v>
      </c>
      <c r="BA95" s="60">
        <v>1.9225915741911062</v>
      </c>
      <c r="BB95" s="60">
        <v>1.9213260881931484</v>
      </c>
      <c r="BC95" s="60">
        <v>1.9213260881931484</v>
      </c>
      <c r="BD95" s="60">
        <v>1.8863683102870976</v>
      </c>
      <c r="BE95" s="60">
        <v>1.8863683102870976</v>
      </c>
      <c r="BF95" s="60">
        <v>1.8935990979743567</v>
      </c>
      <c r="BG95" s="60">
        <v>1.8935990979743567</v>
      </c>
      <c r="BH95" s="60">
        <v>1.8935990979743567</v>
      </c>
      <c r="BI95" s="60">
        <v>1.8935990979743567</v>
      </c>
      <c r="BJ95" s="60">
        <v>1.8935990979743567</v>
      </c>
      <c r="BK95" s="60">
        <v>1.9086227859721663</v>
      </c>
      <c r="BL95" s="60">
        <v>1.9086227859721663</v>
      </c>
      <c r="BM95" s="60">
        <v>1.9086227859721663</v>
      </c>
      <c r="BN95" s="60">
        <v>1.9086227859721663</v>
      </c>
    </row>
    <row r="96" spans="27:66" x14ac:dyDescent="0.2">
      <c r="AA96" s="209">
        <v>42</v>
      </c>
      <c r="AB96" s="210" t="s">
        <v>375</v>
      </c>
      <c r="AC96" s="211">
        <v>350.75</v>
      </c>
      <c r="AD96" s="212">
        <v>350.95</v>
      </c>
      <c r="AE96" s="212">
        <v>314.85000000000002</v>
      </c>
      <c r="AF96" s="212" t="s">
        <v>18</v>
      </c>
      <c r="AG96" s="212">
        <v>307.91000000000003</v>
      </c>
      <c r="AH96" s="212" t="s">
        <v>18</v>
      </c>
      <c r="AI96" s="212" t="s">
        <v>18</v>
      </c>
      <c r="AJ96" s="212">
        <v>429.26</v>
      </c>
      <c r="AK96" s="212" t="s">
        <v>18</v>
      </c>
      <c r="AL96" s="18"/>
      <c r="AM96" s="1"/>
      <c r="AN96" s="9"/>
      <c r="AO96" s="10"/>
      <c r="AP96" s="10"/>
      <c r="AQ96" s="10"/>
      <c r="AR96" s="9"/>
      <c r="AS96" s="53">
        <v>38533</v>
      </c>
      <c r="AT96" s="59">
        <v>1.8565885620448614</v>
      </c>
      <c r="AU96" s="60">
        <v>1.8731577402627255</v>
      </c>
      <c r="AV96" s="60">
        <v>1.8731577402627255</v>
      </c>
      <c r="AW96" s="60">
        <v>1.9040228531708823</v>
      </c>
      <c r="AX96" s="60">
        <v>1.9017154897006114</v>
      </c>
      <c r="AY96" s="60">
        <v>1.9017154897006114</v>
      </c>
      <c r="AZ96" s="60">
        <v>1.8919236465918436</v>
      </c>
      <c r="BA96" s="60">
        <v>1.9016731693284925</v>
      </c>
      <c r="BB96" s="60">
        <v>1.9004214522187444</v>
      </c>
      <c r="BC96" s="60">
        <v>1.9004214522187444</v>
      </c>
      <c r="BD96" s="60">
        <v>1.8732555216356479</v>
      </c>
      <c r="BE96" s="60">
        <v>1.8732555216356479</v>
      </c>
      <c r="BF96" s="60">
        <v>1.8804360456547744</v>
      </c>
      <c r="BG96" s="60">
        <v>1.8804360456547744</v>
      </c>
      <c r="BH96" s="60">
        <v>1.8804360456547744</v>
      </c>
      <c r="BI96" s="60">
        <v>1.8804360456547744</v>
      </c>
      <c r="BJ96" s="60">
        <v>1.8804360456547744</v>
      </c>
      <c r="BK96" s="60">
        <v>1.8897255306655105</v>
      </c>
      <c r="BL96" s="60">
        <v>1.8897255306655105</v>
      </c>
      <c r="BM96" s="60">
        <v>1.8897255306655105</v>
      </c>
      <c r="BN96" s="60">
        <v>1.8897255306655105</v>
      </c>
    </row>
    <row r="97" spans="27:66" x14ac:dyDescent="0.2">
      <c r="AA97" s="209">
        <v>44</v>
      </c>
      <c r="AB97" s="210" t="s">
        <v>121</v>
      </c>
      <c r="AC97" s="211">
        <v>288.97000000000003</v>
      </c>
      <c r="AD97" s="212">
        <v>289.14999999999998</v>
      </c>
      <c r="AE97" s="212">
        <v>259.38</v>
      </c>
      <c r="AF97" s="212" t="s">
        <v>18</v>
      </c>
      <c r="AG97" s="212">
        <v>253.65</v>
      </c>
      <c r="AH97" s="212" t="s">
        <v>18</v>
      </c>
      <c r="AI97" s="212" t="s">
        <v>18</v>
      </c>
      <c r="AJ97" s="212">
        <v>353.65</v>
      </c>
      <c r="AK97" s="212" t="s">
        <v>18</v>
      </c>
      <c r="AL97" s="18"/>
      <c r="AM97" s="1"/>
      <c r="AN97" s="6"/>
      <c r="AO97" s="6"/>
      <c r="AP97" s="6"/>
      <c r="AQ97" s="6"/>
      <c r="AR97" s="9"/>
      <c r="AS97" s="53">
        <v>38625</v>
      </c>
      <c r="AT97" s="59">
        <v>1.8418537321873636</v>
      </c>
      <c r="AU97" s="60">
        <v>1.8582914089908003</v>
      </c>
      <c r="AV97" s="60">
        <v>1.8582914089908003</v>
      </c>
      <c r="AW97" s="60">
        <v>1.8889115606853994</v>
      </c>
      <c r="AX97" s="60">
        <v>1.8866225096236209</v>
      </c>
      <c r="AY97" s="60">
        <v>1.8866225096236209</v>
      </c>
      <c r="AZ97" s="60">
        <v>1.8750482126777446</v>
      </c>
      <c r="BA97" s="60">
        <v>1.8884539913887703</v>
      </c>
      <c r="BB97" s="60">
        <v>1.8834702202366123</v>
      </c>
      <c r="BC97" s="60">
        <v>1.8834702202366123</v>
      </c>
      <c r="BD97" s="60">
        <v>1.8620830234946799</v>
      </c>
      <c r="BE97" s="60">
        <v>1.8620830234946799</v>
      </c>
      <c r="BF97" s="60">
        <v>1.8692207213268133</v>
      </c>
      <c r="BG97" s="60">
        <v>1.8692207213268133</v>
      </c>
      <c r="BH97" s="60">
        <v>1.8692207213268133</v>
      </c>
      <c r="BI97" s="60">
        <v>1.8692207213268133</v>
      </c>
      <c r="BJ97" s="60">
        <v>1.8692207213268133</v>
      </c>
      <c r="BK97" s="60">
        <v>1.8747277089935628</v>
      </c>
      <c r="BL97" s="60">
        <v>1.8747277089935628</v>
      </c>
      <c r="BM97" s="60">
        <v>1.8747277089935628</v>
      </c>
      <c r="BN97" s="60">
        <v>1.8747277089935628</v>
      </c>
    </row>
    <row r="98" spans="27:66" x14ac:dyDescent="0.2">
      <c r="AA98" s="209">
        <v>46</v>
      </c>
      <c r="AB98" s="210" t="s">
        <v>122</v>
      </c>
      <c r="AC98" s="211">
        <v>268.06</v>
      </c>
      <c r="AD98" s="212">
        <v>268.27999999999997</v>
      </c>
      <c r="AE98" s="212">
        <v>240.59</v>
      </c>
      <c r="AF98" s="212" t="s">
        <v>18</v>
      </c>
      <c r="AG98" s="212">
        <v>235.31</v>
      </c>
      <c r="AH98" s="212" t="s">
        <v>18</v>
      </c>
      <c r="AI98" s="212" t="s">
        <v>18</v>
      </c>
      <c r="AJ98" s="212">
        <v>328.08</v>
      </c>
      <c r="AK98" s="212" t="s">
        <v>18</v>
      </c>
      <c r="AL98" s="18"/>
      <c r="AM98" s="1"/>
      <c r="AN98" s="9"/>
      <c r="AO98" s="10"/>
      <c r="AP98" s="10"/>
      <c r="AQ98" s="10"/>
      <c r="AR98" s="9"/>
      <c r="AS98" s="53">
        <v>38717</v>
      </c>
      <c r="AT98" s="59">
        <v>1.8254249080152261</v>
      </c>
      <c r="AU98" s="60">
        <v>1.8417159653030724</v>
      </c>
      <c r="AV98" s="60">
        <v>1.8417159653030724</v>
      </c>
      <c r="AW98" s="60">
        <v>1.8702094660251465</v>
      </c>
      <c r="AX98" s="60">
        <v>1.8660954595683696</v>
      </c>
      <c r="AY98" s="60">
        <v>1.8660954595683696</v>
      </c>
      <c r="AZ98" s="60">
        <v>1.8528144394048851</v>
      </c>
      <c r="BA98" s="60">
        <v>1.8679070142322174</v>
      </c>
      <c r="BB98" s="60">
        <v>1.862977468087649</v>
      </c>
      <c r="BC98" s="60">
        <v>1.862977468087649</v>
      </c>
      <c r="BD98" s="60">
        <v>1.8491390501436746</v>
      </c>
      <c r="BE98" s="60">
        <v>1.8491390501436746</v>
      </c>
      <c r="BF98" s="60">
        <v>1.8562271314069647</v>
      </c>
      <c r="BG98" s="60">
        <v>1.8562271314069647</v>
      </c>
      <c r="BH98" s="60">
        <v>1.8562271314069647</v>
      </c>
      <c r="BI98" s="60">
        <v>1.8562271314069647</v>
      </c>
      <c r="BJ98" s="60">
        <v>1.8562271314069647</v>
      </c>
      <c r="BK98" s="60">
        <v>1.8580056580709245</v>
      </c>
      <c r="BL98" s="60">
        <v>1.8580056580709245</v>
      </c>
      <c r="BM98" s="60">
        <v>1.8580056580709245</v>
      </c>
      <c r="BN98" s="60">
        <v>1.8580056580709245</v>
      </c>
    </row>
    <row r="99" spans="27:66" x14ac:dyDescent="0.2">
      <c r="AA99" s="209">
        <v>47</v>
      </c>
      <c r="AB99" s="210" t="s">
        <v>123</v>
      </c>
      <c r="AC99" s="211">
        <v>379.28</v>
      </c>
      <c r="AD99" s="212">
        <v>379.54</v>
      </c>
      <c r="AE99" s="212">
        <v>340.44</v>
      </c>
      <c r="AF99" s="212" t="s">
        <v>18</v>
      </c>
      <c r="AG99" s="212">
        <v>333.02</v>
      </c>
      <c r="AH99" s="212" t="s">
        <v>18</v>
      </c>
      <c r="AI99" s="212" t="s">
        <v>18</v>
      </c>
      <c r="AJ99" s="212">
        <v>464.13</v>
      </c>
      <c r="AK99" s="212" t="s">
        <v>18</v>
      </c>
      <c r="AL99" s="18"/>
      <c r="AM99" s="1"/>
      <c r="AN99" s="6"/>
      <c r="AO99" s="7"/>
      <c r="AP99" s="7"/>
      <c r="AQ99" s="7"/>
      <c r="AR99" s="6"/>
      <c r="AS99" s="54">
        <v>38807</v>
      </c>
      <c r="AT99" s="61">
        <v>1.8109374087452645</v>
      </c>
      <c r="AU99" s="60">
        <v>1.8270991719276501</v>
      </c>
      <c r="AV99" s="60">
        <v>1.8270991719276501</v>
      </c>
      <c r="AW99" s="60">
        <v>1.8572090030041175</v>
      </c>
      <c r="AX99" s="60">
        <v>1.8512851781432238</v>
      </c>
      <c r="AY99" s="60">
        <v>1.8512851781432238</v>
      </c>
      <c r="AZ99" s="60">
        <v>1.8399348951389138</v>
      </c>
      <c r="BA99" s="60">
        <v>1.8549225563378524</v>
      </c>
      <c r="BB99" s="60">
        <v>1.8500272771476167</v>
      </c>
      <c r="BC99" s="60">
        <v>1.8500272771476167</v>
      </c>
      <c r="BD99" s="60">
        <v>1.8308307427165085</v>
      </c>
      <c r="BE99" s="60">
        <v>1.8308307427165085</v>
      </c>
      <c r="BF99" s="60">
        <v>1.8378486449573903</v>
      </c>
      <c r="BG99" s="60">
        <v>1.8378486449573903</v>
      </c>
      <c r="BH99" s="60">
        <v>1.8378486449573903</v>
      </c>
      <c r="BI99" s="60">
        <v>1.8378486449573903</v>
      </c>
      <c r="BJ99" s="60">
        <v>1.8378486449573903</v>
      </c>
      <c r="BK99" s="60">
        <v>1.8414327632021052</v>
      </c>
      <c r="BL99" s="60">
        <v>1.8414327632021052</v>
      </c>
      <c r="BM99" s="60">
        <v>1.8414327632021052</v>
      </c>
      <c r="BN99" s="60">
        <v>1.8414327632021052</v>
      </c>
    </row>
    <row r="100" spans="27:66" x14ac:dyDescent="0.2">
      <c r="AA100" s="209">
        <v>48</v>
      </c>
      <c r="AB100" s="210" t="s">
        <v>124</v>
      </c>
      <c r="AC100" s="211">
        <v>337.64</v>
      </c>
      <c r="AD100" s="212">
        <v>337.86</v>
      </c>
      <c r="AE100" s="212">
        <v>303.06</v>
      </c>
      <c r="AF100" s="212" t="s">
        <v>18</v>
      </c>
      <c r="AG100" s="212">
        <v>296.43</v>
      </c>
      <c r="AH100" s="212" t="s">
        <v>18</v>
      </c>
      <c r="AI100" s="212" t="s">
        <v>18</v>
      </c>
      <c r="AJ100" s="212">
        <v>413.21</v>
      </c>
      <c r="AK100" s="212" t="s">
        <v>18</v>
      </c>
      <c r="AL100" s="18"/>
      <c r="AM100" s="1"/>
      <c r="AN100" s="9"/>
      <c r="AO100" s="10"/>
      <c r="AP100" s="10"/>
      <c r="AQ100" s="10"/>
      <c r="AR100" s="6"/>
      <c r="AS100" s="54">
        <v>38898</v>
      </c>
      <c r="AT100" s="61">
        <v>1.7876973432825907</v>
      </c>
      <c r="AU100" s="60">
        <v>1.8036516998298624</v>
      </c>
      <c r="AV100" s="60">
        <v>1.8036516998298624</v>
      </c>
      <c r="AW100" s="60">
        <v>1.835186761861777</v>
      </c>
      <c r="AX100" s="60">
        <v>1.831142609439391</v>
      </c>
      <c r="AY100" s="60">
        <v>1.831142609439391</v>
      </c>
      <c r="AZ100" s="60">
        <v>1.8199158211067383</v>
      </c>
      <c r="BA100" s="60">
        <v>1.8347404118079647</v>
      </c>
      <c r="BB100" s="60">
        <v>1.8280901948098962</v>
      </c>
      <c r="BC100" s="60">
        <v>1.8280901948098962</v>
      </c>
      <c r="BD100" s="60">
        <v>1.7966935649818543</v>
      </c>
      <c r="BE100" s="60">
        <v>1.7966935649818543</v>
      </c>
      <c r="BF100" s="60">
        <v>1.8035806133046035</v>
      </c>
      <c r="BG100" s="60">
        <v>1.8035806133046035</v>
      </c>
      <c r="BH100" s="60">
        <v>1.8035806133046035</v>
      </c>
      <c r="BI100" s="60">
        <v>1.8035806133046035</v>
      </c>
      <c r="BJ100" s="60">
        <v>1.8035806133046035</v>
      </c>
      <c r="BK100" s="60">
        <v>1.817801345707903</v>
      </c>
      <c r="BL100" s="60">
        <v>1.817801345707903</v>
      </c>
      <c r="BM100" s="60">
        <v>1.817801345707903</v>
      </c>
      <c r="BN100" s="60">
        <v>1.817801345707903</v>
      </c>
    </row>
    <row r="101" spans="27:66" x14ac:dyDescent="0.2">
      <c r="AA101" s="209">
        <v>51</v>
      </c>
      <c r="AB101" s="210" t="s">
        <v>125</v>
      </c>
      <c r="AC101" s="211">
        <v>240.18</v>
      </c>
      <c r="AD101" s="212">
        <v>254.86</v>
      </c>
      <c r="AE101" s="212">
        <v>223.54</v>
      </c>
      <c r="AF101" s="212" t="s">
        <v>18</v>
      </c>
      <c r="AG101" s="212">
        <v>227.78</v>
      </c>
      <c r="AH101" s="212" t="s">
        <v>18</v>
      </c>
      <c r="AI101" s="212" t="s">
        <v>18</v>
      </c>
      <c r="AJ101" s="212">
        <v>254.59</v>
      </c>
      <c r="AK101" s="212" t="s">
        <v>18</v>
      </c>
      <c r="AL101" s="18"/>
      <c r="AM101" s="1"/>
      <c r="AN101" s="6"/>
      <c r="AO101" s="7"/>
      <c r="AP101" s="7"/>
      <c r="AQ101" s="7"/>
      <c r="AR101" s="10"/>
      <c r="AS101" s="55">
        <v>38990</v>
      </c>
      <c r="AT101" s="69">
        <v>1.7699973695867235</v>
      </c>
      <c r="AU101" s="60">
        <v>1.7857937622077844</v>
      </c>
      <c r="AV101" s="60">
        <v>1.7857937622077844</v>
      </c>
      <c r="AW101" s="60">
        <v>1.8152193490225295</v>
      </c>
      <c r="AX101" s="60">
        <v>1.8112191982585464</v>
      </c>
      <c r="AY101" s="60">
        <v>1.8112191982585464</v>
      </c>
      <c r="AZ101" s="60">
        <v>1.7983357916074494</v>
      </c>
      <c r="BA101" s="60">
        <v>1.8147778553985794</v>
      </c>
      <c r="BB101" s="60">
        <v>1.8081999948663672</v>
      </c>
      <c r="BC101" s="60">
        <v>1.8081999948663672</v>
      </c>
      <c r="BD101" s="60">
        <v>1.7842041360296468</v>
      </c>
      <c r="BE101" s="60">
        <v>1.7842041360296468</v>
      </c>
      <c r="BF101" s="60">
        <v>1.7910433101336676</v>
      </c>
      <c r="BG101" s="60">
        <v>1.7910433101336676</v>
      </c>
      <c r="BH101" s="60">
        <v>1.7910433101336676</v>
      </c>
      <c r="BI101" s="60">
        <v>1.7910433101336676</v>
      </c>
      <c r="BJ101" s="60">
        <v>1.7910433101336676</v>
      </c>
      <c r="BK101" s="60">
        <v>1.799803312582082</v>
      </c>
      <c r="BL101" s="60">
        <v>1.799803312582082</v>
      </c>
      <c r="BM101" s="60">
        <v>1.799803312582082</v>
      </c>
      <c r="BN101" s="60">
        <v>1.799803312582082</v>
      </c>
    </row>
    <row r="102" spans="27:66" x14ac:dyDescent="0.2">
      <c r="AA102" s="209">
        <v>52</v>
      </c>
      <c r="AB102" s="210" t="s">
        <v>126</v>
      </c>
      <c r="AC102" s="211">
        <v>342</v>
      </c>
      <c r="AD102" s="212">
        <v>342.2</v>
      </c>
      <c r="AE102" s="212">
        <v>307.02999999999997</v>
      </c>
      <c r="AF102" s="212" t="s">
        <v>18</v>
      </c>
      <c r="AG102" s="212">
        <v>300.20999999999998</v>
      </c>
      <c r="AH102" s="212" t="s">
        <v>18</v>
      </c>
      <c r="AI102" s="212" t="s">
        <v>18</v>
      </c>
      <c r="AJ102" s="212">
        <v>418.56</v>
      </c>
      <c r="AK102" s="212" t="s">
        <v>18</v>
      </c>
      <c r="AL102" s="18"/>
      <c r="AM102" s="1"/>
      <c r="AN102" s="9"/>
      <c r="AO102" s="10"/>
      <c r="AP102" s="10"/>
      <c r="AQ102" s="10"/>
      <c r="AR102" s="6"/>
      <c r="AS102" s="54">
        <v>39082</v>
      </c>
      <c r="AT102" s="61">
        <v>1.7542094842286664</v>
      </c>
      <c r="AU102" s="60">
        <v>1.7698649774110848</v>
      </c>
      <c r="AV102" s="60">
        <v>1.7698649774110848</v>
      </c>
      <c r="AW102" s="60">
        <v>1.797246880220327</v>
      </c>
      <c r="AX102" s="60">
        <v>1.7915125600974748</v>
      </c>
      <c r="AY102" s="60">
        <v>1.7915125600974748</v>
      </c>
      <c r="AZ102" s="60">
        <v>1.7770116517860173</v>
      </c>
      <c r="BA102" s="60">
        <v>1.7897217508861738</v>
      </c>
      <c r="BB102" s="60">
        <v>1.7867588882078727</v>
      </c>
      <c r="BC102" s="60">
        <v>1.7867588882078727</v>
      </c>
      <c r="BD102" s="60">
        <v>1.76828953025733</v>
      </c>
      <c r="BE102" s="60">
        <v>1.76828953025733</v>
      </c>
      <c r="BF102" s="60">
        <v>1.7750677008262308</v>
      </c>
      <c r="BG102" s="60">
        <v>1.7750677008262308</v>
      </c>
      <c r="BH102" s="60">
        <v>1.7750677008262308</v>
      </c>
      <c r="BI102" s="60">
        <v>1.7750677008262308</v>
      </c>
      <c r="BJ102" s="60">
        <v>1.7750677008262308</v>
      </c>
      <c r="BK102" s="60">
        <v>1.7802208828705071</v>
      </c>
      <c r="BL102" s="60">
        <v>1.7802208828705071</v>
      </c>
      <c r="BM102" s="60">
        <v>1.7802208828705071</v>
      </c>
      <c r="BN102" s="60">
        <v>1.7802208828705071</v>
      </c>
    </row>
    <row r="103" spans="27:66" x14ac:dyDescent="0.2">
      <c r="AA103" s="209">
        <v>53</v>
      </c>
      <c r="AB103" s="210" t="s">
        <v>119</v>
      </c>
      <c r="AC103" s="211">
        <v>346.27</v>
      </c>
      <c r="AD103" s="212">
        <v>363.25</v>
      </c>
      <c r="AE103" s="212">
        <v>323.99</v>
      </c>
      <c r="AF103" s="212" t="s">
        <v>18</v>
      </c>
      <c r="AG103" s="212">
        <v>351.57</v>
      </c>
      <c r="AH103" s="212" t="s">
        <v>18</v>
      </c>
      <c r="AI103" s="212" t="s">
        <v>18</v>
      </c>
      <c r="AJ103" s="212" t="s">
        <v>18</v>
      </c>
      <c r="AK103" s="212" t="s">
        <v>18</v>
      </c>
      <c r="AL103" s="18"/>
      <c r="AM103" s="1"/>
      <c r="AN103" s="9"/>
      <c r="AO103" s="10"/>
      <c r="AP103" s="10"/>
      <c r="AQ103" s="10"/>
      <c r="AR103" s="10"/>
      <c r="AS103" s="55">
        <v>39172</v>
      </c>
      <c r="AT103" s="69">
        <v>1.7385624224268235</v>
      </c>
      <c r="AU103" s="60">
        <v>1.7558184299713149</v>
      </c>
      <c r="AV103" s="60">
        <v>1.7558184299713149</v>
      </c>
      <c r="AW103" s="60">
        <v>1.7794523566537883</v>
      </c>
      <c r="AX103" s="60">
        <v>1.7720203363971081</v>
      </c>
      <c r="AY103" s="60">
        <v>1.7720203363971081</v>
      </c>
      <c r="AZ103" s="60">
        <v>1.754206961289257</v>
      </c>
      <c r="BA103" s="60">
        <v>1.7684997538400928</v>
      </c>
      <c r="BB103" s="60">
        <v>1.765572023920823</v>
      </c>
      <c r="BC103" s="60">
        <v>1.765572023920823</v>
      </c>
      <c r="BD103" s="60">
        <v>1.7490499804721369</v>
      </c>
      <c r="BE103" s="60">
        <v>1.7490499804721369</v>
      </c>
      <c r="BF103" s="60">
        <v>1.7557544023998342</v>
      </c>
      <c r="BG103" s="60">
        <v>1.7557544023998342</v>
      </c>
      <c r="BH103" s="60">
        <v>1.7557544023998342</v>
      </c>
      <c r="BI103" s="60">
        <v>1.7557544023998342</v>
      </c>
      <c r="BJ103" s="60">
        <v>1.7557544023998342</v>
      </c>
      <c r="BK103" s="60">
        <v>1.7573750077695021</v>
      </c>
      <c r="BL103" s="60">
        <v>1.7573750077695021</v>
      </c>
      <c r="BM103" s="60">
        <v>1.7573750077695021</v>
      </c>
      <c r="BN103" s="60">
        <v>1.7573750077695021</v>
      </c>
    </row>
    <row r="104" spans="27:66" x14ac:dyDescent="0.2">
      <c r="AA104" s="209">
        <v>54</v>
      </c>
      <c r="AB104" s="210" t="s">
        <v>127</v>
      </c>
      <c r="AC104" s="211">
        <v>348.01</v>
      </c>
      <c r="AD104" s="212">
        <v>376.33</v>
      </c>
      <c r="AE104" s="212">
        <v>337.59</v>
      </c>
      <c r="AF104" s="212" t="s">
        <v>18</v>
      </c>
      <c r="AG104" s="212">
        <v>330.14</v>
      </c>
      <c r="AH104" s="212" t="s">
        <v>18</v>
      </c>
      <c r="AI104" s="212" t="s">
        <v>18</v>
      </c>
      <c r="AJ104" s="212" t="s">
        <v>18</v>
      </c>
      <c r="AK104" s="212" t="s">
        <v>18</v>
      </c>
      <c r="AL104" s="18"/>
      <c r="AM104" s="1"/>
      <c r="AN104" s="9"/>
      <c r="AO104" s="10"/>
      <c r="AP104" s="10"/>
      <c r="AQ104" s="10"/>
      <c r="AR104" s="7"/>
      <c r="AS104" s="56">
        <v>39263</v>
      </c>
      <c r="AT104" s="70">
        <v>1.7095009070076941</v>
      </c>
      <c r="AU104" s="60">
        <v>1.7332857156676351</v>
      </c>
      <c r="AV104" s="60">
        <v>1.7332857156676351</v>
      </c>
      <c r="AW104" s="60">
        <v>1.7531550311859989</v>
      </c>
      <c r="AX104" s="60">
        <v>1.7458328437409925</v>
      </c>
      <c r="AY104" s="60">
        <v>1.7458328437409925</v>
      </c>
      <c r="AZ104" s="60">
        <v>1.7282827204820275</v>
      </c>
      <c r="BA104" s="60">
        <v>1.7423642894976283</v>
      </c>
      <c r="BB104" s="60">
        <v>1.7429141400995292</v>
      </c>
      <c r="BC104" s="60">
        <v>1.7429141400995292</v>
      </c>
      <c r="BD104" s="60">
        <v>1.7283102573835349</v>
      </c>
      <c r="BE104" s="60">
        <v>1.7283102573835349</v>
      </c>
      <c r="BF104" s="60">
        <v>1.7349351802369901</v>
      </c>
      <c r="BG104" s="60">
        <v>1.7349351802369901</v>
      </c>
      <c r="BH104" s="60">
        <v>1.7349351802369901</v>
      </c>
      <c r="BI104" s="60">
        <v>1.7349351802369901</v>
      </c>
      <c r="BJ104" s="60">
        <v>1.7349351802369901</v>
      </c>
      <c r="BK104" s="60">
        <v>1.7348223176401811</v>
      </c>
      <c r="BL104" s="60">
        <v>1.7348223176401811</v>
      </c>
      <c r="BM104" s="60">
        <v>1.7348223176401811</v>
      </c>
      <c r="BN104" s="60">
        <v>1.7348223176401811</v>
      </c>
    </row>
    <row r="105" spans="27:66" x14ac:dyDescent="0.2">
      <c r="AA105" s="209">
        <v>55</v>
      </c>
      <c r="AB105" s="210" t="s">
        <v>376</v>
      </c>
      <c r="AC105" s="211">
        <v>354.26</v>
      </c>
      <c r="AD105" s="212">
        <v>383.06</v>
      </c>
      <c r="AE105" s="212">
        <v>343.65</v>
      </c>
      <c r="AF105" s="212" t="s">
        <v>18</v>
      </c>
      <c r="AG105" s="212">
        <v>336.05</v>
      </c>
      <c r="AH105" s="212" t="s">
        <v>18</v>
      </c>
      <c r="AI105" s="212" t="s">
        <v>18</v>
      </c>
      <c r="AJ105" s="212" t="s">
        <v>18</v>
      </c>
      <c r="AK105" s="212" t="s">
        <v>18</v>
      </c>
      <c r="AL105" s="18"/>
      <c r="AM105" s="1"/>
      <c r="AN105" s="9"/>
      <c r="AO105" s="10"/>
      <c r="AP105" s="10"/>
      <c r="AQ105" s="10"/>
      <c r="AR105" s="10"/>
      <c r="AS105" s="55">
        <v>39355</v>
      </c>
      <c r="AT105" s="69">
        <v>1.694252633307922</v>
      </c>
      <c r="AU105" s="60">
        <v>1.7195294798290026</v>
      </c>
      <c r="AV105" s="60">
        <v>1.7195294798290026</v>
      </c>
      <c r="AW105" s="60">
        <v>1.7375173748126844</v>
      </c>
      <c r="AX105" s="60">
        <v>1.7302604992477628</v>
      </c>
      <c r="AY105" s="60">
        <v>1.7302604992477628</v>
      </c>
      <c r="AZ105" s="60">
        <v>1.714566190954391</v>
      </c>
      <c r="BA105" s="60">
        <v>1.7285360014857434</v>
      </c>
      <c r="BB105" s="60">
        <v>1.7290814881939762</v>
      </c>
      <c r="BC105" s="60">
        <v>1.7290814881939762</v>
      </c>
      <c r="BD105" s="60">
        <v>1.7145935093090616</v>
      </c>
      <c r="BE105" s="60">
        <v>1.7145935093090616</v>
      </c>
      <c r="BF105" s="60">
        <v>1.721165853409711</v>
      </c>
      <c r="BG105" s="60">
        <v>1.721165853409711</v>
      </c>
      <c r="BH105" s="60">
        <v>1.721165853409711</v>
      </c>
      <c r="BI105" s="60">
        <v>1.721165853409711</v>
      </c>
      <c r="BJ105" s="60">
        <v>1.721165853409711</v>
      </c>
      <c r="BK105" s="60">
        <v>1.7210538865477969</v>
      </c>
      <c r="BL105" s="60">
        <v>1.7210538865477969</v>
      </c>
      <c r="BM105" s="60">
        <v>1.7210538865477969</v>
      </c>
      <c r="BN105" s="60">
        <v>1.7210538865477969</v>
      </c>
    </row>
    <row r="106" spans="27:66" x14ac:dyDescent="0.2">
      <c r="AA106" s="209">
        <v>57</v>
      </c>
      <c r="AB106" s="210" t="s">
        <v>128</v>
      </c>
      <c r="AC106" s="211">
        <v>291.74</v>
      </c>
      <c r="AD106" s="212">
        <v>315.47000000000003</v>
      </c>
      <c r="AE106" s="212">
        <v>282.98</v>
      </c>
      <c r="AF106" s="212" t="s">
        <v>18</v>
      </c>
      <c r="AG106" s="212">
        <v>276.76</v>
      </c>
      <c r="AH106" s="212" t="s">
        <v>18</v>
      </c>
      <c r="AI106" s="212" t="s">
        <v>18</v>
      </c>
      <c r="AJ106" s="212" t="s">
        <v>18</v>
      </c>
      <c r="AK106" s="212" t="s">
        <v>18</v>
      </c>
      <c r="AL106" s="18"/>
      <c r="AM106" s="1"/>
      <c r="AN106" s="9"/>
      <c r="AO106" s="10"/>
      <c r="AP106" s="10"/>
      <c r="AQ106" s="10"/>
      <c r="AR106" s="7"/>
      <c r="AS106" s="56">
        <v>39447</v>
      </c>
      <c r="AT106" s="70">
        <v>1.6758186283955716</v>
      </c>
      <c r="AU106" s="60">
        <v>1.7008204548259178</v>
      </c>
      <c r="AV106" s="60">
        <v>1.7008204548259178</v>
      </c>
      <c r="AW106" s="60">
        <v>1.7186126358186784</v>
      </c>
      <c r="AX106" s="60">
        <v>1.7131292071760027</v>
      </c>
      <c r="AY106" s="60">
        <v>1.7131292071760027</v>
      </c>
      <c r="AZ106" s="60">
        <v>1.6992727363274451</v>
      </c>
      <c r="BA106" s="60">
        <v>1.7131179400255125</v>
      </c>
      <c r="BB106" s="60">
        <v>1.7136585611436848</v>
      </c>
      <c r="BC106" s="60">
        <v>1.7136585611436848</v>
      </c>
      <c r="BD106" s="60">
        <v>1.6992998110099726</v>
      </c>
      <c r="BE106" s="60">
        <v>1.6992998110099726</v>
      </c>
      <c r="BF106" s="60">
        <v>1.7058135316250866</v>
      </c>
      <c r="BG106" s="60">
        <v>1.7058135316250866</v>
      </c>
      <c r="BH106" s="60">
        <v>1.7058135316250866</v>
      </c>
      <c r="BI106" s="60">
        <v>1.7058135316250866</v>
      </c>
      <c r="BJ106" s="60">
        <v>1.7058135316250866</v>
      </c>
      <c r="BK106" s="60">
        <v>1.704013749057226</v>
      </c>
      <c r="BL106" s="60">
        <v>1.704013749057226</v>
      </c>
      <c r="BM106" s="60">
        <v>1.704013749057226</v>
      </c>
      <c r="BN106" s="60">
        <v>1.704013749057226</v>
      </c>
    </row>
    <row r="107" spans="27:66" x14ac:dyDescent="0.2">
      <c r="AA107" s="209">
        <v>58</v>
      </c>
      <c r="AB107" s="210" t="s">
        <v>129</v>
      </c>
      <c r="AC107" s="211">
        <v>270.76</v>
      </c>
      <c r="AD107" s="212">
        <v>292.83</v>
      </c>
      <c r="AE107" s="212">
        <v>262.67</v>
      </c>
      <c r="AF107" s="212" t="s">
        <v>18</v>
      </c>
      <c r="AG107" s="212">
        <v>256.77</v>
      </c>
      <c r="AH107" s="212" t="s">
        <v>18</v>
      </c>
      <c r="AI107" s="212" t="s">
        <v>18</v>
      </c>
      <c r="AJ107" s="212" t="s">
        <v>18</v>
      </c>
      <c r="AK107" s="212" t="s">
        <v>18</v>
      </c>
      <c r="AL107" s="18"/>
      <c r="AM107" s="1"/>
      <c r="AN107" s="9"/>
      <c r="AO107" s="10"/>
      <c r="AP107" s="10"/>
      <c r="AQ107" s="10"/>
      <c r="AR107" s="10"/>
      <c r="AS107" s="55">
        <v>39538</v>
      </c>
      <c r="AT107" s="69">
        <v>1.6575851912913659</v>
      </c>
      <c r="AU107" s="60">
        <v>1.6839806483424928</v>
      </c>
      <c r="AV107" s="60">
        <v>1.6839806483424928</v>
      </c>
      <c r="AW107" s="60">
        <v>1.7015966691274049</v>
      </c>
      <c r="AX107" s="60">
        <v>1.6944898191651856</v>
      </c>
      <c r="AY107" s="60">
        <v>1.6944898191651856</v>
      </c>
      <c r="AZ107" s="60">
        <v>1.6824482537895493</v>
      </c>
      <c r="BA107" s="60">
        <v>1.6978374033949586</v>
      </c>
      <c r="BB107" s="60">
        <v>1.6983732023227796</v>
      </c>
      <c r="BC107" s="60">
        <v>1.6983732023227796</v>
      </c>
      <c r="BD107" s="60">
        <v>1.6841425282556717</v>
      </c>
      <c r="BE107" s="60">
        <v>1.6841425282556717</v>
      </c>
      <c r="BF107" s="60">
        <v>1.6905981482904726</v>
      </c>
      <c r="BG107" s="60">
        <v>1.6905981482904726</v>
      </c>
      <c r="BH107" s="60">
        <v>1.6905981482904726</v>
      </c>
      <c r="BI107" s="60">
        <v>1.6905981482904726</v>
      </c>
      <c r="BJ107" s="60">
        <v>1.6905981482904726</v>
      </c>
      <c r="BK107" s="60">
        <v>1.6888144192836727</v>
      </c>
      <c r="BL107" s="60">
        <v>1.6888144192836727</v>
      </c>
      <c r="BM107" s="60">
        <v>1.6888144192836727</v>
      </c>
      <c r="BN107" s="60">
        <v>1.6888144192836727</v>
      </c>
    </row>
    <row r="108" spans="27:66" x14ac:dyDescent="0.2">
      <c r="AA108" s="209">
        <v>59</v>
      </c>
      <c r="AB108" s="210" t="s">
        <v>130</v>
      </c>
      <c r="AC108" s="211">
        <v>383.01</v>
      </c>
      <c r="AD108" s="212">
        <v>414.15</v>
      </c>
      <c r="AE108" s="212">
        <v>371.54</v>
      </c>
      <c r="AF108" s="212" t="s">
        <v>18</v>
      </c>
      <c r="AG108" s="212">
        <v>363.36</v>
      </c>
      <c r="AH108" s="212" t="s">
        <v>18</v>
      </c>
      <c r="AI108" s="212" t="s">
        <v>18</v>
      </c>
      <c r="AJ108" s="212" t="s">
        <v>18</v>
      </c>
      <c r="AK108" s="212" t="s">
        <v>18</v>
      </c>
      <c r="AL108" s="18"/>
      <c r="AM108" s="1"/>
      <c r="AN108" s="9"/>
      <c r="AO108" s="10"/>
      <c r="AP108" s="10"/>
      <c r="AQ108" s="10"/>
      <c r="AR108" s="10"/>
      <c r="AS108" s="55">
        <v>39629</v>
      </c>
      <c r="AT108" s="69">
        <v>1.6234918621854724</v>
      </c>
      <c r="AU108" s="60">
        <v>1.6509614199436202</v>
      </c>
      <c r="AV108" s="60">
        <v>1.6509614199436202</v>
      </c>
      <c r="AW108" s="60">
        <v>1.6665981088417292</v>
      </c>
      <c r="AX108" s="60">
        <v>1.6596374330707016</v>
      </c>
      <c r="AY108" s="60">
        <v>1.6596374330707016</v>
      </c>
      <c r="AZ108" s="60">
        <v>1.6462311680915362</v>
      </c>
      <c r="BA108" s="60">
        <v>1.6612890444177675</v>
      </c>
      <c r="BB108" s="60">
        <v>1.6650717669831179</v>
      </c>
      <c r="BC108" s="60">
        <v>1.6650717669831179</v>
      </c>
      <c r="BD108" s="60">
        <v>1.6478889708959599</v>
      </c>
      <c r="BE108" s="60">
        <v>1.6478889708959599</v>
      </c>
      <c r="BF108" s="60">
        <v>1.6542056245503638</v>
      </c>
      <c r="BG108" s="60">
        <v>1.6542056245503638</v>
      </c>
      <c r="BH108" s="60">
        <v>1.6542056245503638</v>
      </c>
      <c r="BI108" s="60">
        <v>1.6542056245503638</v>
      </c>
      <c r="BJ108" s="60">
        <v>1.6542056245503638</v>
      </c>
      <c r="BK108" s="60">
        <v>1.652460292841168</v>
      </c>
      <c r="BL108" s="60">
        <v>1.652460292841168</v>
      </c>
      <c r="BM108" s="60">
        <v>1.652460292841168</v>
      </c>
      <c r="BN108" s="60">
        <v>1.652460292841168</v>
      </c>
    </row>
    <row r="109" spans="27:66" x14ac:dyDescent="0.2">
      <c r="AA109" s="209">
        <v>60</v>
      </c>
      <c r="AB109" s="210" t="s">
        <v>131</v>
      </c>
      <c r="AC109" s="211">
        <v>340.93</v>
      </c>
      <c r="AD109" s="212">
        <v>368.69</v>
      </c>
      <c r="AE109" s="212">
        <v>330.65</v>
      </c>
      <c r="AF109" s="212" t="s">
        <v>18</v>
      </c>
      <c r="AG109" s="212">
        <v>323.43</v>
      </c>
      <c r="AH109" s="212" t="s">
        <v>18</v>
      </c>
      <c r="AI109" s="212" t="s">
        <v>18</v>
      </c>
      <c r="AJ109" s="212" t="s">
        <v>18</v>
      </c>
      <c r="AK109" s="212" t="s">
        <v>18</v>
      </c>
      <c r="AL109" s="18"/>
      <c r="AM109" s="1"/>
      <c r="AN109" s="9"/>
      <c r="AO109" s="10"/>
      <c r="AP109" s="10"/>
      <c r="AQ109" s="10"/>
      <c r="AR109" s="10"/>
      <c r="AS109" s="55">
        <v>39721</v>
      </c>
      <c r="AT109" s="69">
        <v>1.5947857192391672</v>
      </c>
      <c r="AU109" s="60">
        <v>1.6233642280664908</v>
      </c>
      <c r="AV109" s="60">
        <v>1.6233642280664908</v>
      </c>
      <c r="AW109" s="60">
        <v>1.6403524693324092</v>
      </c>
      <c r="AX109" s="60">
        <v>1.6318952144254688</v>
      </c>
      <c r="AY109" s="60">
        <v>1.6318952144254688</v>
      </c>
      <c r="AZ109" s="60">
        <v>1.6203062678066307</v>
      </c>
      <c r="BA109" s="60">
        <v>1.6351270122222126</v>
      </c>
      <c r="BB109" s="60">
        <v>1.6388501643534619</v>
      </c>
      <c r="BC109" s="60">
        <v>1.6388501643534619</v>
      </c>
      <c r="BD109" s="60">
        <v>1.6203431375574835</v>
      </c>
      <c r="BE109" s="60">
        <v>1.6203431375574835</v>
      </c>
      <c r="BF109" s="60">
        <v>1.6265542030977032</v>
      </c>
      <c r="BG109" s="60">
        <v>1.6265542030977032</v>
      </c>
      <c r="BH109" s="60">
        <v>1.6265542030977032</v>
      </c>
      <c r="BI109" s="60">
        <v>1.6265542030977032</v>
      </c>
      <c r="BJ109" s="60">
        <v>1.6265542030977032</v>
      </c>
      <c r="BK109" s="60">
        <v>1.6264372961035123</v>
      </c>
      <c r="BL109" s="60">
        <v>1.6264372961035123</v>
      </c>
      <c r="BM109" s="60">
        <v>1.6264372961035123</v>
      </c>
      <c r="BN109" s="60">
        <v>1.6264372961035123</v>
      </c>
    </row>
    <row r="110" spans="27:66" x14ac:dyDescent="0.2">
      <c r="AA110" s="209">
        <v>61</v>
      </c>
      <c r="AB110" s="210" t="s">
        <v>132</v>
      </c>
      <c r="AC110" s="211">
        <v>345.3</v>
      </c>
      <c r="AD110" s="212">
        <v>373.43</v>
      </c>
      <c r="AE110" s="212">
        <v>334.93</v>
      </c>
      <c r="AF110" s="212" t="s">
        <v>18</v>
      </c>
      <c r="AG110" s="212">
        <v>327.54000000000002</v>
      </c>
      <c r="AH110" s="212" t="s">
        <v>18</v>
      </c>
      <c r="AI110" s="212" t="s">
        <v>18</v>
      </c>
      <c r="AJ110" s="212" t="s">
        <v>18</v>
      </c>
      <c r="AK110" s="212" t="s">
        <v>18</v>
      </c>
      <c r="AL110" s="18"/>
      <c r="AM110" s="1"/>
      <c r="AN110" s="6"/>
      <c r="AO110" s="7"/>
      <c r="AP110" s="7"/>
      <c r="AQ110" s="7"/>
      <c r="AR110" s="10"/>
      <c r="AS110" s="55">
        <v>39813</v>
      </c>
      <c r="AT110" s="69">
        <v>1.574319564895525</v>
      </c>
      <c r="AU110" s="60">
        <v>1.6025313208948575</v>
      </c>
      <c r="AV110" s="60">
        <v>1.6025313208948575</v>
      </c>
      <c r="AW110" s="60">
        <v>1.6193015491929019</v>
      </c>
      <c r="AX110" s="60">
        <v>1.6093641167904025</v>
      </c>
      <c r="AY110" s="60">
        <v>1.6093641167904025</v>
      </c>
      <c r="AZ110" s="60">
        <v>1.5979351753517048</v>
      </c>
      <c r="BA110" s="60">
        <v>1.6125512941047466</v>
      </c>
      <c r="BB110" s="60">
        <v>1.6178185235473463</v>
      </c>
      <c r="BC110" s="60">
        <v>1.6178185235473463</v>
      </c>
      <c r="BD110" s="60">
        <v>1.6011295825666834</v>
      </c>
      <c r="BE110" s="60">
        <v>1.6011295825666834</v>
      </c>
      <c r="BF110" s="60">
        <v>1.6072669991084025</v>
      </c>
      <c r="BG110" s="60">
        <v>1.6072669991084025</v>
      </c>
      <c r="BH110" s="60">
        <v>1.6072669991084025</v>
      </c>
      <c r="BI110" s="60">
        <v>1.6072669991084025</v>
      </c>
      <c r="BJ110" s="60">
        <v>1.6072669991084025</v>
      </c>
      <c r="BK110" s="60">
        <v>1.6039815543427136</v>
      </c>
      <c r="BL110" s="60">
        <v>1.6039815543427136</v>
      </c>
      <c r="BM110" s="60">
        <v>1.6039815543427136</v>
      </c>
      <c r="BN110" s="60">
        <v>1.6039815543427136</v>
      </c>
    </row>
    <row r="111" spans="27:66" x14ac:dyDescent="0.2">
      <c r="AA111" s="209">
        <v>62</v>
      </c>
      <c r="AB111" s="210" t="s">
        <v>119</v>
      </c>
      <c r="AC111" s="211">
        <v>352.12</v>
      </c>
      <c r="AD111" s="212">
        <v>380.8</v>
      </c>
      <c r="AE111" s="212">
        <v>341.56</v>
      </c>
      <c r="AF111" s="212" t="s">
        <v>18</v>
      </c>
      <c r="AG111" s="212">
        <v>334</v>
      </c>
      <c r="AH111" s="212" t="s">
        <v>18</v>
      </c>
      <c r="AI111" s="212" t="s">
        <v>18</v>
      </c>
      <c r="AJ111" s="212" t="s">
        <v>18</v>
      </c>
      <c r="AK111" s="212" t="s">
        <v>18</v>
      </c>
      <c r="AL111" s="18"/>
      <c r="AM111" s="1"/>
      <c r="AN111" s="6"/>
      <c r="AO111" s="8"/>
      <c r="AP111" s="8"/>
      <c r="AQ111" s="8"/>
      <c r="AR111" s="10"/>
      <c r="AS111" s="55">
        <v>39903</v>
      </c>
      <c r="AT111" s="69">
        <v>1.563375933361991</v>
      </c>
      <c r="AU111" s="60">
        <v>1.5945585282535886</v>
      </c>
      <c r="AV111" s="60">
        <v>1.5945585282535886</v>
      </c>
      <c r="AW111" s="60">
        <v>1.6096436870704796</v>
      </c>
      <c r="AX111" s="60">
        <v>1.5997655236485127</v>
      </c>
      <c r="AY111" s="60">
        <v>1.5997655236485127</v>
      </c>
      <c r="AZ111" s="60">
        <v>1.5899852491061748</v>
      </c>
      <c r="BA111" s="60">
        <v>1.6061267869569176</v>
      </c>
      <c r="BB111" s="60">
        <v>1.6081695065082968</v>
      </c>
      <c r="BC111" s="60">
        <v>1.6081695065082968</v>
      </c>
      <c r="BD111" s="60">
        <v>1.5947505802457005</v>
      </c>
      <c r="BE111" s="60">
        <v>1.5947505802457005</v>
      </c>
      <c r="BF111" s="60">
        <v>1.6008635449286881</v>
      </c>
      <c r="BG111" s="60">
        <v>1.6008635449286881</v>
      </c>
      <c r="BH111" s="60">
        <v>1.6008635449286881</v>
      </c>
      <c r="BI111" s="60">
        <v>1.6008635449286881</v>
      </c>
      <c r="BJ111" s="60">
        <v>1.6008635449286881</v>
      </c>
      <c r="BK111" s="60">
        <v>1.5960015466096646</v>
      </c>
      <c r="BL111" s="60">
        <v>1.5960015466096646</v>
      </c>
      <c r="BM111" s="60">
        <v>1.5960015466096646</v>
      </c>
      <c r="BN111" s="60">
        <v>1.5960015466096646</v>
      </c>
    </row>
    <row r="112" spans="27:66" ht="15" x14ac:dyDescent="0.25">
      <c r="AA112" s="219">
        <v>1242</v>
      </c>
      <c r="AB112" s="220" t="s">
        <v>133</v>
      </c>
      <c r="AC112" s="223" t="s">
        <v>18</v>
      </c>
      <c r="AD112" s="222" t="s">
        <v>18</v>
      </c>
      <c r="AE112" s="222" t="s">
        <v>18</v>
      </c>
      <c r="AF112" s="222" t="s">
        <v>18</v>
      </c>
      <c r="AG112" s="222" t="s">
        <v>18</v>
      </c>
      <c r="AH112" s="222" t="s">
        <v>18</v>
      </c>
      <c r="AI112" s="222" t="s">
        <v>18</v>
      </c>
      <c r="AJ112" s="222" t="s">
        <v>18</v>
      </c>
      <c r="AK112" s="222" t="s">
        <v>18</v>
      </c>
      <c r="AL112" s="18"/>
      <c r="AM112" s="1"/>
      <c r="AN112" s="9"/>
      <c r="AO112" s="11"/>
      <c r="AP112" s="11"/>
      <c r="AQ112" s="11"/>
      <c r="AR112" s="10"/>
      <c r="AS112" s="55">
        <v>39994</v>
      </c>
      <c r="AT112" s="69">
        <v>1.5509681878591186</v>
      </c>
      <c r="AU112" s="60">
        <v>1.5882057054318628</v>
      </c>
      <c r="AV112" s="60">
        <v>1.5882057054318628</v>
      </c>
      <c r="AW112" s="60">
        <v>1.6000434265114107</v>
      </c>
      <c r="AX112" s="60">
        <v>1.588645008588393</v>
      </c>
      <c r="AY112" s="60">
        <v>1.588645008588393</v>
      </c>
      <c r="AZ112" s="60">
        <v>1.5805022356920231</v>
      </c>
      <c r="BA112" s="60">
        <v>1.5997278754550976</v>
      </c>
      <c r="BB112" s="60">
        <v>1.6033594282236259</v>
      </c>
      <c r="BC112" s="60">
        <v>1.6033594282236259</v>
      </c>
      <c r="BD112" s="60">
        <v>1.593157422822878</v>
      </c>
      <c r="BE112" s="60">
        <v>1.593157422822878</v>
      </c>
      <c r="BF112" s="60">
        <v>1.5992642806480402</v>
      </c>
      <c r="BG112" s="60">
        <v>1.5992642806480402</v>
      </c>
      <c r="BH112" s="60">
        <v>1.5992642806480402</v>
      </c>
      <c r="BI112" s="60">
        <v>1.5992642806480402</v>
      </c>
      <c r="BJ112" s="60">
        <v>1.5992642806480402</v>
      </c>
      <c r="BK112" s="60">
        <v>1.5864826507054326</v>
      </c>
      <c r="BL112" s="60">
        <v>1.5864826507054326</v>
      </c>
      <c r="BM112" s="60">
        <v>1.5864826507054326</v>
      </c>
      <c r="BN112" s="60">
        <v>1.5864826507054326</v>
      </c>
    </row>
    <row r="113" spans="27:66" x14ac:dyDescent="0.2">
      <c r="AA113" s="209">
        <v>32</v>
      </c>
      <c r="AB113" s="210" t="s">
        <v>134</v>
      </c>
      <c r="AC113" s="211">
        <v>531.26</v>
      </c>
      <c r="AD113" s="212">
        <v>329.83</v>
      </c>
      <c r="AE113" s="212" t="s">
        <v>18</v>
      </c>
      <c r="AF113" s="212" t="s">
        <v>18</v>
      </c>
      <c r="AG113" s="212" t="s">
        <v>18</v>
      </c>
      <c r="AH113" s="212" t="s">
        <v>18</v>
      </c>
      <c r="AI113" s="212" t="s">
        <v>18</v>
      </c>
      <c r="AJ113" s="212">
        <v>732.7</v>
      </c>
      <c r="AK113" s="212" t="s">
        <v>18</v>
      </c>
      <c r="AL113" s="18"/>
      <c r="AM113" s="1"/>
      <c r="AN113" s="6"/>
      <c r="AO113" s="8"/>
      <c r="AP113" s="8"/>
      <c r="AQ113" s="8"/>
      <c r="AR113" s="10"/>
      <c r="AS113" s="55">
        <v>40086</v>
      </c>
      <c r="AT113" s="69">
        <v>1.5371339820209298</v>
      </c>
      <c r="AU113" s="60">
        <v>1.5882057054318628</v>
      </c>
      <c r="AV113" s="60">
        <v>1.5882057054318628</v>
      </c>
      <c r="AW113" s="60">
        <v>1.5984449815298811</v>
      </c>
      <c r="AX113" s="60">
        <v>1.5870579506377558</v>
      </c>
      <c r="AY113" s="60">
        <v>1.5870579506377558</v>
      </c>
      <c r="AZ113" s="60">
        <v>1.5789233123796436</v>
      </c>
      <c r="BA113" s="60">
        <v>1.598129745709389</v>
      </c>
      <c r="BB113" s="60">
        <v>1.6033594282236259</v>
      </c>
      <c r="BC113" s="60">
        <v>1.6033594282236259</v>
      </c>
      <c r="BD113" s="60">
        <v>1.5915658569659124</v>
      </c>
      <c r="BE113" s="60">
        <v>1.5915658569659124</v>
      </c>
      <c r="BF113" s="60">
        <v>1.5976666140340068</v>
      </c>
      <c r="BG113" s="60">
        <v>1.5976666140340068</v>
      </c>
      <c r="BH113" s="60">
        <v>1.5976666140340068</v>
      </c>
      <c r="BI113" s="60">
        <v>1.5976666140340068</v>
      </c>
      <c r="BJ113" s="60">
        <v>1.5976666140340068</v>
      </c>
      <c r="BK113" s="60">
        <v>1.583316018668097</v>
      </c>
      <c r="BL113" s="60">
        <v>1.583316018668097</v>
      </c>
      <c r="BM113" s="60">
        <v>1.583316018668097</v>
      </c>
      <c r="BN113" s="60">
        <v>1.583316018668097</v>
      </c>
    </row>
    <row r="114" spans="27:66" x14ac:dyDescent="0.2">
      <c r="AA114" s="209">
        <v>50</v>
      </c>
      <c r="AB114" s="210" t="s">
        <v>135</v>
      </c>
      <c r="AC114" s="211">
        <v>251.43</v>
      </c>
      <c r="AD114" s="212">
        <v>279.13</v>
      </c>
      <c r="AE114" s="212">
        <v>226.01</v>
      </c>
      <c r="AF114" s="212" t="s">
        <v>18</v>
      </c>
      <c r="AG114" s="212">
        <v>237.91</v>
      </c>
      <c r="AH114" s="212" t="s">
        <v>18</v>
      </c>
      <c r="AI114" s="212" t="s">
        <v>18</v>
      </c>
      <c r="AJ114" s="212">
        <v>262.64</v>
      </c>
      <c r="AK114" s="212" t="s">
        <v>18</v>
      </c>
      <c r="AL114" s="18"/>
      <c r="AM114" s="1"/>
      <c r="AN114" s="9"/>
      <c r="AO114" s="11"/>
      <c r="AP114" s="11"/>
      <c r="AQ114" s="11"/>
      <c r="AR114" s="10"/>
      <c r="AS114" s="55">
        <v>40178</v>
      </c>
      <c r="AT114" s="69">
        <v>1.5448582733878695</v>
      </c>
      <c r="AU114" s="60">
        <v>1.5866190863455176</v>
      </c>
      <c r="AV114" s="60">
        <v>1.5866190863455176</v>
      </c>
      <c r="AW114" s="60">
        <v>1.5952544725847115</v>
      </c>
      <c r="AX114" s="60">
        <v>1.582311017585001</v>
      </c>
      <c r="AY114" s="60">
        <v>1.582311017585001</v>
      </c>
      <c r="AZ114" s="60">
        <v>1.5757717688419592</v>
      </c>
      <c r="BA114" s="60">
        <v>1.5949398659774339</v>
      </c>
      <c r="BB114" s="60">
        <v>1.5985637370125887</v>
      </c>
      <c r="BC114" s="60">
        <v>1.5985637370125887</v>
      </c>
      <c r="BD114" s="60">
        <v>1.5883890788082955</v>
      </c>
      <c r="BE114" s="60">
        <v>1.5883890788082955</v>
      </c>
      <c r="BF114" s="60">
        <v>1.5944776587165728</v>
      </c>
      <c r="BG114" s="60">
        <v>1.5944776587165728</v>
      </c>
      <c r="BH114" s="60">
        <v>1.5944776587165728</v>
      </c>
      <c r="BI114" s="60">
        <v>1.5944776587165728</v>
      </c>
      <c r="BJ114" s="60">
        <v>1.5944776587165728</v>
      </c>
      <c r="BK114" s="60">
        <v>1.5785802778345934</v>
      </c>
      <c r="BL114" s="60">
        <v>1.5785802778345934</v>
      </c>
      <c r="BM114" s="60">
        <v>1.5785802778345934</v>
      </c>
      <c r="BN114" s="60">
        <v>1.5785802778345934</v>
      </c>
    </row>
    <row r="115" spans="27:66" x14ac:dyDescent="0.2">
      <c r="AA115" s="209">
        <v>52</v>
      </c>
      <c r="AB115" s="210" t="s">
        <v>377</v>
      </c>
      <c r="AC115" s="211">
        <v>189.73</v>
      </c>
      <c r="AD115" s="212">
        <v>201.32</v>
      </c>
      <c r="AE115" s="212">
        <v>176.53</v>
      </c>
      <c r="AF115" s="212" t="s">
        <v>18</v>
      </c>
      <c r="AG115" s="212">
        <v>179.9</v>
      </c>
      <c r="AH115" s="212" t="s">
        <v>18</v>
      </c>
      <c r="AI115" s="212" t="s">
        <v>18</v>
      </c>
      <c r="AJ115" s="212">
        <v>201.1</v>
      </c>
      <c r="AK115" s="212" t="s">
        <v>18</v>
      </c>
      <c r="AL115" s="18"/>
      <c r="AM115" s="1"/>
      <c r="AN115" s="6"/>
      <c r="AO115" s="8"/>
      <c r="AP115" s="8"/>
      <c r="AQ115" s="8"/>
      <c r="AR115" s="7"/>
      <c r="AS115" s="56">
        <v>40268</v>
      </c>
      <c r="AT115" s="70">
        <v>1.5448582733878695</v>
      </c>
      <c r="AU115" s="60">
        <v>1.5850340522932231</v>
      </c>
      <c r="AV115" s="60">
        <v>1.5850340522932231</v>
      </c>
      <c r="AW115" s="60">
        <v>1.5936608117729389</v>
      </c>
      <c r="AX115" s="60">
        <v>1.5807302872977023</v>
      </c>
      <c r="AY115" s="60">
        <v>1.5807302872977023</v>
      </c>
      <c r="AZ115" s="60">
        <v>1.5741975712706886</v>
      </c>
      <c r="BA115" s="60">
        <v>1.5933465194579761</v>
      </c>
      <c r="BB115" s="60">
        <v>1.5969667702423451</v>
      </c>
      <c r="BC115" s="60">
        <v>1.5969667702423451</v>
      </c>
      <c r="BD115" s="60">
        <v>1.5868022765317646</v>
      </c>
      <c r="BE115" s="60">
        <v>1.5868022765317646</v>
      </c>
      <c r="BF115" s="60">
        <v>1.5928847739426313</v>
      </c>
      <c r="BG115" s="60">
        <v>1.5928847739426313</v>
      </c>
      <c r="BH115" s="60">
        <v>1.5928847739426313</v>
      </c>
      <c r="BI115" s="60">
        <v>1.5928847739426313</v>
      </c>
      <c r="BJ115" s="60">
        <v>1.5928847739426313</v>
      </c>
      <c r="BK115" s="60">
        <v>1.577003274560034</v>
      </c>
      <c r="BL115" s="60">
        <v>1.577003274560034</v>
      </c>
      <c r="BM115" s="60">
        <v>1.577003274560034</v>
      </c>
      <c r="BN115" s="60">
        <v>1.577003274560034</v>
      </c>
    </row>
    <row r="116" spans="27:66" x14ac:dyDescent="0.2">
      <c r="AA116" s="209">
        <v>53</v>
      </c>
      <c r="AB116" s="210" t="s">
        <v>378</v>
      </c>
      <c r="AC116" s="211">
        <v>220.4</v>
      </c>
      <c r="AD116" s="212">
        <v>233.89</v>
      </c>
      <c r="AE116" s="212">
        <v>205.11</v>
      </c>
      <c r="AF116" s="212" t="s">
        <v>18</v>
      </c>
      <c r="AG116" s="212">
        <v>208.97</v>
      </c>
      <c r="AH116" s="212" t="s">
        <v>18</v>
      </c>
      <c r="AI116" s="212" t="s">
        <v>18</v>
      </c>
      <c r="AJ116" s="212">
        <v>233.62</v>
      </c>
      <c r="AK116" s="212" t="s">
        <v>18</v>
      </c>
      <c r="AL116" s="18"/>
      <c r="AM116" s="1"/>
      <c r="AN116" s="9"/>
      <c r="AO116" s="11"/>
      <c r="AP116" s="11"/>
      <c r="AQ116" s="11"/>
      <c r="AR116" s="8"/>
      <c r="AS116" s="57">
        <v>40359</v>
      </c>
      <c r="AT116" s="61">
        <v>1.5448582733878695</v>
      </c>
      <c r="AU116" s="60">
        <v>1.5882104732397042</v>
      </c>
      <c r="AV116" s="60">
        <v>1.5882104732397042</v>
      </c>
      <c r="AW116" s="60">
        <v>1.5936608117729389</v>
      </c>
      <c r="AX116" s="60">
        <v>1.5775751370236555</v>
      </c>
      <c r="AY116" s="60">
        <v>1.5775751370236555</v>
      </c>
      <c r="AZ116" s="60">
        <v>1.5710554603499887</v>
      </c>
      <c r="BA116" s="60">
        <v>1.5933465194579761</v>
      </c>
      <c r="BB116" s="60">
        <v>1.6001671044512482</v>
      </c>
      <c r="BC116" s="60">
        <v>1.6001671044512482</v>
      </c>
      <c r="BD116" s="60">
        <v>1.5915770075544275</v>
      </c>
      <c r="BE116" s="60">
        <v>1.5915770075544275</v>
      </c>
      <c r="BF116" s="60">
        <v>1.5976778073647249</v>
      </c>
      <c r="BG116" s="60">
        <v>1.5976778073647249</v>
      </c>
      <c r="BH116" s="60">
        <v>1.5976778073647249</v>
      </c>
      <c r="BI116" s="60">
        <v>1.5976778073647249</v>
      </c>
      <c r="BJ116" s="60">
        <v>1.5976778073647249</v>
      </c>
      <c r="BK116" s="60">
        <v>1.57542784671332</v>
      </c>
      <c r="BL116" s="60">
        <v>1.57542784671332</v>
      </c>
      <c r="BM116" s="60">
        <v>1.57542784671332</v>
      </c>
      <c r="BN116" s="60">
        <v>1.57542784671332</v>
      </c>
    </row>
    <row r="117" spans="27:66" x14ac:dyDescent="0.2">
      <c r="AA117" s="209">
        <v>59</v>
      </c>
      <c r="AB117" s="210" t="s">
        <v>136</v>
      </c>
      <c r="AC117" s="211">
        <v>242.48</v>
      </c>
      <c r="AD117" s="212">
        <v>257.3</v>
      </c>
      <c r="AE117" s="212">
        <v>225.69</v>
      </c>
      <c r="AF117" s="212" t="s">
        <v>18</v>
      </c>
      <c r="AG117" s="212">
        <v>229.97</v>
      </c>
      <c r="AH117" s="212" t="s">
        <v>18</v>
      </c>
      <c r="AI117" s="212" t="s">
        <v>18</v>
      </c>
      <c r="AJ117" s="212">
        <v>256.95999999999998</v>
      </c>
      <c r="AK117" s="212" t="s">
        <v>18</v>
      </c>
      <c r="AL117" s="18"/>
      <c r="AM117" s="1"/>
      <c r="AN117" s="9"/>
      <c r="AO117" s="11"/>
      <c r="AP117" s="11"/>
      <c r="AQ117" s="11"/>
      <c r="AR117" s="11"/>
      <c r="AS117" s="58">
        <v>40451</v>
      </c>
      <c r="AT117" s="59">
        <v>1.5495067937691773</v>
      </c>
      <c r="AU117" s="60">
        <v>1.5898002735132171</v>
      </c>
      <c r="AV117" s="60">
        <v>1.5898002735132171</v>
      </c>
      <c r="AW117" s="60">
        <v>1.5936608117729389</v>
      </c>
      <c r="AX117" s="60">
        <v>1.5775751370236555</v>
      </c>
      <c r="AY117" s="60">
        <v>1.5775751370236555</v>
      </c>
      <c r="AZ117" s="60">
        <v>1.5710554603499887</v>
      </c>
      <c r="BA117" s="60">
        <v>1.5933465194579761</v>
      </c>
      <c r="BB117" s="60">
        <v>1.5985685359153328</v>
      </c>
      <c r="BC117" s="60">
        <v>1.5985685359153328</v>
      </c>
      <c r="BD117" s="60">
        <v>1.589987020533894</v>
      </c>
      <c r="BE117" s="60">
        <v>1.589987020533894</v>
      </c>
      <c r="BF117" s="60">
        <v>1.5960817256390851</v>
      </c>
      <c r="BG117" s="60">
        <v>1.5960817256390851</v>
      </c>
      <c r="BH117" s="60">
        <v>1.5960817256390851</v>
      </c>
      <c r="BI117" s="60">
        <v>1.5960817256390851</v>
      </c>
      <c r="BJ117" s="60">
        <v>1.5960817256390851</v>
      </c>
      <c r="BK117" s="60">
        <v>1.5738539927205997</v>
      </c>
      <c r="BL117" s="60">
        <v>1.5738539927205997</v>
      </c>
      <c r="BM117" s="60">
        <v>1.5738539927205997</v>
      </c>
      <c r="BN117" s="60">
        <v>1.5738539927205997</v>
      </c>
    </row>
    <row r="118" spans="27:66" x14ac:dyDescent="0.2">
      <c r="AA118" s="209">
        <v>60</v>
      </c>
      <c r="AB118" s="210" t="s">
        <v>137</v>
      </c>
      <c r="AC118" s="211">
        <v>245.71</v>
      </c>
      <c r="AD118" s="212">
        <v>259.45999999999998</v>
      </c>
      <c r="AE118" s="212">
        <v>227.54</v>
      </c>
      <c r="AF118" s="212" t="s">
        <v>18</v>
      </c>
      <c r="AG118" s="212">
        <v>234.11</v>
      </c>
      <c r="AH118" s="212" t="s">
        <v>18</v>
      </c>
      <c r="AI118" s="212" t="s">
        <v>18</v>
      </c>
      <c r="AJ118" s="212">
        <v>261.7</v>
      </c>
      <c r="AK118" s="212" t="s">
        <v>18</v>
      </c>
      <c r="AL118" s="18"/>
      <c r="AM118" s="1"/>
      <c r="AN118" s="9"/>
      <c r="AO118" s="11"/>
      <c r="AP118" s="11"/>
      <c r="AQ118" s="11"/>
      <c r="AR118" s="8"/>
      <c r="AS118" s="57">
        <v>40543</v>
      </c>
      <c r="AT118" s="61">
        <v>1.5464139658375013</v>
      </c>
      <c r="AU118" s="60">
        <v>1.5882120614517654</v>
      </c>
      <c r="AV118" s="60">
        <v>1.5882120614517654</v>
      </c>
      <c r="AW118" s="60">
        <v>1.5920687430299094</v>
      </c>
      <c r="AX118" s="60">
        <v>1.5744262844547461</v>
      </c>
      <c r="AY118" s="60">
        <v>1.5744262844547461</v>
      </c>
      <c r="AZ118" s="60">
        <v>1.5663563911764593</v>
      </c>
      <c r="BA118" s="60">
        <v>1.5885807771265967</v>
      </c>
      <c r="BB118" s="60">
        <v>1.5937871743921561</v>
      </c>
      <c r="BC118" s="60">
        <v>1.5937871743921561</v>
      </c>
      <c r="BD118" s="60">
        <v>1.5852313265542313</v>
      </c>
      <c r="BE118" s="60">
        <v>1.5852313265542313</v>
      </c>
      <c r="BF118" s="60">
        <v>1.591307802232389</v>
      </c>
      <c r="BG118" s="60">
        <v>1.591307802232389</v>
      </c>
      <c r="BH118" s="60">
        <v>1.591307802232389</v>
      </c>
      <c r="BI118" s="60">
        <v>1.591307802232389</v>
      </c>
      <c r="BJ118" s="60">
        <v>1.591307802232389</v>
      </c>
      <c r="BK118" s="60">
        <v>1.570712567585429</v>
      </c>
      <c r="BL118" s="60">
        <v>1.570712567585429</v>
      </c>
      <c r="BM118" s="60">
        <v>1.570712567585429</v>
      </c>
      <c r="BN118" s="60">
        <v>1.570712567585429</v>
      </c>
    </row>
    <row r="119" spans="27:66" x14ac:dyDescent="0.2">
      <c r="AA119" s="209">
        <v>62</v>
      </c>
      <c r="AB119" s="210" t="s">
        <v>379</v>
      </c>
      <c r="AC119" s="211">
        <v>196.8</v>
      </c>
      <c r="AD119" s="212">
        <v>207.83</v>
      </c>
      <c r="AE119" s="212">
        <v>182.26</v>
      </c>
      <c r="AF119" s="212" t="s">
        <v>18</v>
      </c>
      <c r="AG119" s="212">
        <v>187.54</v>
      </c>
      <c r="AH119" s="212" t="s">
        <v>18</v>
      </c>
      <c r="AI119" s="212" t="s">
        <v>18</v>
      </c>
      <c r="AJ119" s="212">
        <v>209.59</v>
      </c>
      <c r="AK119" s="212" t="s">
        <v>18</v>
      </c>
      <c r="AL119" s="18"/>
      <c r="AM119" s="1"/>
      <c r="AN119" s="9"/>
      <c r="AO119" s="11"/>
      <c r="AP119" s="11"/>
      <c r="AQ119" s="11"/>
      <c r="AR119" s="11"/>
      <c r="AS119" s="58">
        <v>40633</v>
      </c>
      <c r="AT119" s="59">
        <v>1.5448690967407603</v>
      </c>
      <c r="AU119" s="60">
        <v>1.5850419774967708</v>
      </c>
      <c r="AV119" s="60">
        <v>1.5850419774967708</v>
      </c>
      <c r="AW119" s="60">
        <v>1.5873068225622222</v>
      </c>
      <c r="AX119" s="60">
        <v>1.5697171330555793</v>
      </c>
      <c r="AY119" s="60">
        <v>1.5697171330555793</v>
      </c>
      <c r="AZ119" s="60">
        <v>1.561671377045323</v>
      </c>
      <c r="BA119" s="60">
        <v>1.5838292892588197</v>
      </c>
      <c r="BB119" s="60">
        <v>1.5906059624672222</v>
      </c>
      <c r="BC119" s="60">
        <v>1.5906059624672222</v>
      </c>
      <c r="BD119" s="60">
        <v>1.5836476788753551</v>
      </c>
      <c r="BE119" s="60">
        <v>1.5836476788753551</v>
      </c>
      <c r="BF119" s="60">
        <v>1.5897180841482401</v>
      </c>
      <c r="BG119" s="60">
        <v>1.5897180841482401</v>
      </c>
      <c r="BH119" s="60">
        <v>1.5897180841482401</v>
      </c>
      <c r="BI119" s="60">
        <v>1.5897180841482401</v>
      </c>
      <c r="BJ119" s="60">
        <v>1.5897180841482401</v>
      </c>
      <c r="BK119" s="60">
        <v>1.5675774127599089</v>
      </c>
      <c r="BL119" s="60">
        <v>1.5675774127599089</v>
      </c>
      <c r="BM119" s="60">
        <v>1.5675774127599089</v>
      </c>
      <c r="BN119" s="60">
        <v>1.5675774127599089</v>
      </c>
    </row>
    <row r="120" spans="27:66" x14ac:dyDescent="0.2">
      <c r="AA120" s="209">
        <v>63</v>
      </c>
      <c r="AB120" s="210" t="s">
        <v>380</v>
      </c>
      <c r="AC120" s="211">
        <v>228.59</v>
      </c>
      <c r="AD120" s="212">
        <v>241.31</v>
      </c>
      <c r="AE120" s="212">
        <v>211.69</v>
      </c>
      <c r="AF120" s="212" t="s">
        <v>18</v>
      </c>
      <c r="AG120" s="212">
        <v>217.86</v>
      </c>
      <c r="AH120" s="212" t="s">
        <v>18</v>
      </c>
      <c r="AI120" s="212" t="s">
        <v>18</v>
      </c>
      <c r="AJ120" s="212">
        <v>243.46</v>
      </c>
      <c r="AK120" s="212" t="s">
        <v>18</v>
      </c>
      <c r="AL120" s="18"/>
      <c r="AM120" s="1"/>
      <c r="AN120" s="9"/>
      <c r="AO120" s="11"/>
      <c r="AP120" s="11"/>
      <c r="AQ120" s="11"/>
      <c r="AR120" s="8"/>
      <c r="AS120" s="57">
        <v>40724</v>
      </c>
      <c r="AT120" s="61">
        <v>1.5402483516857042</v>
      </c>
      <c r="AU120" s="60">
        <v>1.578727069219892</v>
      </c>
      <c r="AV120" s="60">
        <v>1.578727069219892</v>
      </c>
      <c r="AW120" s="60">
        <v>1.5825591451268426</v>
      </c>
      <c r="AX120" s="60">
        <v>1.5634632799358361</v>
      </c>
      <c r="AY120" s="60">
        <v>1.5634632799358361</v>
      </c>
      <c r="AZ120" s="60">
        <v>1.5554495787304021</v>
      </c>
      <c r="BA120" s="60">
        <v>1.5759495415510649</v>
      </c>
      <c r="BB120" s="60">
        <v>1.581119246985311</v>
      </c>
      <c r="BC120" s="60">
        <v>1.581119246985311</v>
      </c>
      <c r="BD120" s="60">
        <v>1.5726392044442461</v>
      </c>
      <c r="BE120" s="60">
        <v>1.5726392044442461</v>
      </c>
      <c r="BF120" s="60">
        <v>1.5786674122624049</v>
      </c>
      <c r="BG120" s="60">
        <v>1.5786674122624049</v>
      </c>
      <c r="BH120" s="60">
        <v>1.5786674122624049</v>
      </c>
      <c r="BI120" s="60">
        <v>1.5786674122624049</v>
      </c>
      <c r="BJ120" s="60">
        <v>1.5786674122624049</v>
      </c>
      <c r="BK120" s="60">
        <v>1.5597785201591132</v>
      </c>
      <c r="BL120" s="60">
        <v>1.5597785201591132</v>
      </c>
      <c r="BM120" s="60">
        <v>1.5597785201591132</v>
      </c>
      <c r="BN120" s="60">
        <v>1.5597785201591132</v>
      </c>
    </row>
    <row r="121" spans="27:66" x14ac:dyDescent="0.2">
      <c r="AA121" s="209">
        <v>69</v>
      </c>
      <c r="AB121" s="210" t="s">
        <v>138</v>
      </c>
      <c r="AC121" s="211">
        <v>258.55</v>
      </c>
      <c r="AD121" s="212">
        <v>272.99</v>
      </c>
      <c r="AE121" s="212">
        <v>239.45</v>
      </c>
      <c r="AF121" s="212" t="s">
        <v>18</v>
      </c>
      <c r="AG121" s="212">
        <v>246.34</v>
      </c>
      <c r="AH121" s="212" t="s">
        <v>18</v>
      </c>
      <c r="AI121" s="212" t="s">
        <v>18</v>
      </c>
      <c r="AJ121" s="212">
        <v>275.37</v>
      </c>
      <c r="AK121" s="212" t="s">
        <v>18</v>
      </c>
      <c r="AL121" s="18"/>
      <c r="AM121" s="1"/>
      <c r="AN121" s="9"/>
      <c r="AO121" s="11"/>
      <c r="AP121" s="11"/>
      <c r="AQ121" s="11"/>
      <c r="AR121" s="11"/>
      <c r="AS121" s="58">
        <v>40816</v>
      </c>
      <c r="AT121" s="59">
        <v>1.5387096420436615</v>
      </c>
      <c r="AU121" s="60">
        <v>1.577149919300592</v>
      </c>
      <c r="AV121" s="60">
        <v>1.577149919300592</v>
      </c>
      <c r="AW121" s="60">
        <v>1.5809781669598826</v>
      </c>
      <c r="AX121" s="60">
        <v>1.5619013785572793</v>
      </c>
      <c r="AY121" s="60">
        <v>1.5619013785572793</v>
      </c>
      <c r="AZ121" s="60">
        <v>1.5538956830473551</v>
      </c>
      <c r="BA121" s="60">
        <v>1.5743751663846794</v>
      </c>
      <c r="BB121" s="60">
        <v>1.5795397072780331</v>
      </c>
      <c r="BC121" s="60">
        <v>1.5795397072780331</v>
      </c>
      <c r="BD121" s="60">
        <v>1.5695002040361743</v>
      </c>
      <c r="BE121" s="60">
        <v>1.5695002040361743</v>
      </c>
      <c r="BF121" s="60">
        <v>1.5755163795033973</v>
      </c>
      <c r="BG121" s="60">
        <v>1.5755163795033973</v>
      </c>
      <c r="BH121" s="60">
        <v>1.5755163795033973</v>
      </c>
      <c r="BI121" s="60">
        <v>1.5755163795033973</v>
      </c>
      <c r="BJ121" s="60">
        <v>1.5755163795033973</v>
      </c>
      <c r="BK121" s="60">
        <v>1.5582202998592543</v>
      </c>
      <c r="BL121" s="60">
        <v>1.5582202998592543</v>
      </c>
      <c r="BM121" s="60">
        <v>1.5582202998592543</v>
      </c>
      <c r="BN121" s="60">
        <v>1.5582202998592543</v>
      </c>
    </row>
    <row r="122" spans="27:66" ht="15" x14ac:dyDescent="0.25">
      <c r="AA122" s="219">
        <v>1251</v>
      </c>
      <c r="AB122" s="220" t="s">
        <v>139</v>
      </c>
      <c r="AC122" s="223" t="s">
        <v>18</v>
      </c>
      <c r="AD122" s="222" t="s">
        <v>18</v>
      </c>
      <c r="AE122" s="222" t="s">
        <v>18</v>
      </c>
      <c r="AF122" s="222" t="s">
        <v>18</v>
      </c>
      <c r="AG122" s="222" t="s">
        <v>18</v>
      </c>
      <c r="AH122" s="222" t="s">
        <v>18</v>
      </c>
      <c r="AI122" s="222" t="s">
        <v>18</v>
      </c>
      <c r="AJ122" s="222" t="s">
        <v>18</v>
      </c>
      <c r="AK122" s="222" t="s">
        <v>18</v>
      </c>
      <c r="AL122" s="18"/>
      <c r="AM122" s="1"/>
      <c r="AN122" s="9"/>
      <c r="AO122" s="11"/>
      <c r="AP122" s="11"/>
      <c r="AQ122" s="11"/>
      <c r="AR122" s="11"/>
      <c r="AS122" s="58">
        <v>40908</v>
      </c>
      <c r="AT122" s="59">
        <v>1.5341073200834112</v>
      </c>
      <c r="AU122" s="60">
        <v>1.5724326214362829</v>
      </c>
      <c r="AV122" s="60">
        <v>1.5724326214362829</v>
      </c>
      <c r="AW122" s="60">
        <v>1.5762494187037721</v>
      </c>
      <c r="AX122" s="60">
        <v>1.5572296894888125</v>
      </c>
      <c r="AY122" s="60">
        <v>1.5572296894888125</v>
      </c>
      <c r="AZ122" s="60">
        <v>1.5477048635929833</v>
      </c>
      <c r="BA122" s="60">
        <v>1.5696661678810377</v>
      </c>
      <c r="BB122" s="60">
        <v>1.574815261493552</v>
      </c>
      <c r="BC122" s="60">
        <v>1.574815261493552</v>
      </c>
      <c r="BD122" s="60">
        <v>1.5648057866761453</v>
      </c>
      <c r="BE122" s="60">
        <v>1.5648057866761453</v>
      </c>
      <c r="BF122" s="60">
        <v>1.5708039676005958</v>
      </c>
      <c r="BG122" s="60">
        <v>1.5708039676005958</v>
      </c>
      <c r="BH122" s="60">
        <v>1.5708039676005958</v>
      </c>
      <c r="BI122" s="60">
        <v>1.5708039676005958</v>
      </c>
      <c r="BJ122" s="60">
        <v>1.5708039676005958</v>
      </c>
      <c r="BK122" s="60">
        <v>1.5535596209962659</v>
      </c>
      <c r="BL122" s="60">
        <v>1.5535596209962659</v>
      </c>
      <c r="BM122" s="60">
        <v>1.5535596209962659</v>
      </c>
      <c r="BN122" s="60">
        <v>1.5535596209962659</v>
      </c>
    </row>
    <row r="123" spans="27:66" x14ac:dyDescent="0.2">
      <c r="AA123" s="209">
        <v>10</v>
      </c>
      <c r="AB123" s="210" t="s">
        <v>140</v>
      </c>
      <c r="AC123" s="211">
        <v>273.86</v>
      </c>
      <c r="AD123" s="212" t="s">
        <v>18</v>
      </c>
      <c r="AE123" s="212" t="s">
        <v>18</v>
      </c>
      <c r="AF123" s="212" t="s">
        <v>18</v>
      </c>
      <c r="AG123" s="212">
        <v>255.99</v>
      </c>
      <c r="AH123" s="212" t="s">
        <v>18</v>
      </c>
      <c r="AI123" s="212" t="s">
        <v>18</v>
      </c>
      <c r="AJ123" s="212">
        <v>291.72000000000003</v>
      </c>
      <c r="AK123" s="212" t="s">
        <v>18</v>
      </c>
      <c r="AL123" s="18"/>
      <c r="AM123" s="1"/>
      <c r="AN123" s="9"/>
      <c r="AO123" s="11"/>
      <c r="AP123" s="11"/>
      <c r="AQ123" s="11"/>
      <c r="AR123" s="11"/>
      <c r="AS123" s="58">
        <v>40999</v>
      </c>
      <c r="AT123" s="59">
        <v>1.5341073200834112</v>
      </c>
      <c r="AU123" s="60">
        <v>1.5740066280643472</v>
      </c>
      <c r="AV123" s="60">
        <v>1.5740066280643472</v>
      </c>
      <c r="AW123" s="60">
        <v>1.5762494187037721</v>
      </c>
      <c r="AX123" s="60">
        <v>1.55878847796678</v>
      </c>
      <c r="AY123" s="60">
        <v>1.55878847796678</v>
      </c>
      <c r="AZ123" s="60">
        <v>1.5508064765460752</v>
      </c>
      <c r="BA123" s="60">
        <v>1.5712374052863232</v>
      </c>
      <c r="BB123" s="60">
        <v>1.5763916531466988</v>
      </c>
      <c r="BC123" s="60">
        <v>1.5763916531466988</v>
      </c>
      <c r="BD123" s="60">
        <v>1.5679416700161777</v>
      </c>
      <c r="BE123" s="60">
        <v>1.5679416700161777</v>
      </c>
      <c r="BF123" s="60">
        <v>1.5739518713432827</v>
      </c>
      <c r="BG123" s="60">
        <v>1.5739518713432827</v>
      </c>
      <c r="BH123" s="60">
        <v>1.5739518713432827</v>
      </c>
      <c r="BI123" s="60">
        <v>1.5739518713432827</v>
      </c>
      <c r="BJ123" s="60">
        <v>1.5739518713432827</v>
      </c>
      <c r="BK123" s="60">
        <v>1.556672966930126</v>
      </c>
      <c r="BL123" s="60">
        <v>1.556672966930126</v>
      </c>
      <c r="BM123" s="60">
        <v>1.556672966930126</v>
      </c>
      <c r="BN123" s="60">
        <v>1.556672966930126</v>
      </c>
    </row>
    <row r="124" spans="27:66" x14ac:dyDescent="0.2">
      <c r="AA124" s="209">
        <v>11</v>
      </c>
      <c r="AB124" s="210" t="s">
        <v>141</v>
      </c>
      <c r="AC124" s="211">
        <v>261.16000000000003</v>
      </c>
      <c r="AD124" s="212" t="s">
        <v>18</v>
      </c>
      <c r="AE124" s="212" t="s">
        <v>18</v>
      </c>
      <c r="AF124" s="212" t="s">
        <v>18</v>
      </c>
      <c r="AG124" s="212">
        <v>245.77</v>
      </c>
      <c r="AH124" s="212" t="s">
        <v>18</v>
      </c>
      <c r="AI124" s="212" t="s">
        <v>18</v>
      </c>
      <c r="AJ124" s="212">
        <v>276.52999999999997</v>
      </c>
      <c r="AK124" s="212" t="s">
        <v>18</v>
      </c>
      <c r="AL124" s="18"/>
      <c r="AM124" s="1"/>
      <c r="AN124" s="9"/>
      <c r="AO124" s="11"/>
      <c r="AP124" s="11"/>
      <c r="AQ124" s="11"/>
      <c r="AR124" s="11"/>
      <c r="AS124" s="58">
        <v>41090</v>
      </c>
      <c r="AT124" s="59">
        <v>1.537181683450312</v>
      </c>
      <c r="AU124" s="60">
        <v>1.5787428566342498</v>
      </c>
      <c r="AV124" s="60">
        <v>1.5787428566342498</v>
      </c>
      <c r="AW124" s="60">
        <v>1.5825797376543891</v>
      </c>
      <c r="AX124" s="60">
        <v>1.563478914710912</v>
      </c>
      <c r="AY124" s="60">
        <v>1.563478914710912</v>
      </c>
      <c r="AZ124" s="60">
        <v>1.5554728952317705</v>
      </c>
      <c r="BA124" s="60">
        <v>1.5759653011898933</v>
      </c>
      <c r="BB124" s="60">
        <v>1.5811350583216637</v>
      </c>
      <c r="BC124" s="60">
        <v>1.5811350583216637</v>
      </c>
      <c r="BD124" s="60">
        <v>1.5695111811973756</v>
      </c>
      <c r="BE124" s="60">
        <v>1.5695111811973756</v>
      </c>
      <c r="BF124" s="60">
        <v>1.5755273987420244</v>
      </c>
      <c r="BG124" s="60">
        <v>1.5755273987420244</v>
      </c>
      <c r="BH124" s="60">
        <v>1.5755273987420244</v>
      </c>
      <c r="BI124" s="60">
        <v>1.5755273987420244</v>
      </c>
      <c r="BJ124" s="60">
        <v>1.5755273987420244</v>
      </c>
      <c r="BK124" s="60">
        <v>1.556672966930126</v>
      </c>
      <c r="BL124" s="60">
        <v>1.556672966930126</v>
      </c>
      <c r="BM124" s="60">
        <v>1.556672966930126</v>
      </c>
      <c r="BN124" s="60">
        <v>1.556672966930126</v>
      </c>
    </row>
    <row r="125" spans="27:66" x14ac:dyDescent="0.2">
      <c r="AA125" s="209">
        <v>12</v>
      </c>
      <c r="AB125" s="210" t="s">
        <v>142</v>
      </c>
      <c r="AC125" s="211">
        <v>289.93</v>
      </c>
      <c r="AD125" s="212" t="s">
        <v>18</v>
      </c>
      <c r="AE125" s="212" t="s">
        <v>18</v>
      </c>
      <c r="AF125" s="212" t="s">
        <v>18</v>
      </c>
      <c r="AG125" s="212">
        <v>272.87</v>
      </c>
      <c r="AH125" s="212" t="s">
        <v>18</v>
      </c>
      <c r="AI125" s="212" t="s">
        <v>18</v>
      </c>
      <c r="AJ125" s="212">
        <v>306.98</v>
      </c>
      <c r="AK125" s="212" t="s">
        <v>18</v>
      </c>
      <c r="AL125" s="18"/>
      <c r="AM125" s="1"/>
      <c r="AN125" s="9"/>
      <c r="AO125" s="11"/>
      <c r="AP125" s="11"/>
      <c r="AQ125" s="11"/>
      <c r="AR125" s="11"/>
      <c r="AS125" s="58">
        <v>41182</v>
      </c>
      <c r="AT125" s="59">
        <v>1.5325839316553456</v>
      </c>
      <c r="AU125" s="232">
        <v>1.5740207942514959</v>
      </c>
      <c r="AV125" s="232">
        <v>1.5740207942514959</v>
      </c>
      <c r="AW125" s="232">
        <v>1.5778461990572177</v>
      </c>
      <c r="AX125" s="232">
        <v>1.5588025071893445</v>
      </c>
      <c r="AY125" s="232">
        <v>1.5588025071893445</v>
      </c>
      <c r="AZ125" s="232">
        <v>1.5508204339299809</v>
      </c>
      <c r="BA125" s="232">
        <v>1.5712515465502428</v>
      </c>
      <c r="BB125" s="232">
        <v>1.5764058407992663</v>
      </c>
      <c r="BC125" s="232">
        <v>1.5764058407992663</v>
      </c>
      <c r="BD125" s="232">
        <v>1.5648167310043626</v>
      </c>
      <c r="BE125" s="232">
        <v>1.5648167310043626</v>
      </c>
      <c r="BF125" s="232">
        <v>1.5708149538803835</v>
      </c>
      <c r="BG125" s="232">
        <v>1.5708149538803835</v>
      </c>
      <c r="BH125" s="232">
        <v>1.5708149538803835</v>
      </c>
      <c r="BI125" s="232">
        <v>1.5708149538803835</v>
      </c>
      <c r="BJ125" s="232">
        <v>1.5708149538803835</v>
      </c>
      <c r="BK125" s="232">
        <v>1.5520169161815816</v>
      </c>
      <c r="BL125" s="232">
        <v>1.5520169161815816</v>
      </c>
      <c r="BM125" s="232">
        <v>1.5520169161815816</v>
      </c>
      <c r="BN125" s="232">
        <v>1.5520169161815816</v>
      </c>
    </row>
    <row r="126" spans="27:66" x14ac:dyDescent="0.2">
      <c r="AA126" s="209">
        <v>20</v>
      </c>
      <c r="AB126" s="210" t="s">
        <v>143</v>
      </c>
      <c r="AC126" s="211">
        <v>157.04</v>
      </c>
      <c r="AD126" s="212" t="s">
        <v>18</v>
      </c>
      <c r="AE126" s="212" t="s">
        <v>18</v>
      </c>
      <c r="AF126" s="212" t="s">
        <v>18</v>
      </c>
      <c r="AG126" s="212">
        <v>176.91</v>
      </c>
      <c r="AH126" s="212" t="s">
        <v>18</v>
      </c>
      <c r="AI126" s="212" t="s">
        <v>18</v>
      </c>
      <c r="AJ126" s="212">
        <v>137.13999999999999</v>
      </c>
      <c r="AK126" s="212" t="s">
        <v>18</v>
      </c>
      <c r="AL126" s="18"/>
      <c r="AM126" s="1"/>
      <c r="AN126" s="9"/>
      <c r="AO126" s="11"/>
      <c r="AP126" s="11"/>
      <c r="AQ126" s="11"/>
      <c r="AR126" s="11"/>
      <c r="AS126" s="58">
        <v>41274</v>
      </c>
      <c r="AT126" s="59">
        <v>1.5295248818915621</v>
      </c>
      <c r="AU126" s="232">
        <v>1.5708790361791376</v>
      </c>
      <c r="AV126" s="232">
        <v>1.5708790361791376</v>
      </c>
      <c r="AW126" s="232">
        <v>1.5762699291280897</v>
      </c>
      <c r="AX126" s="232">
        <v>1.5556911249394656</v>
      </c>
      <c r="AY126" s="232">
        <v>1.5556911249394656</v>
      </c>
      <c r="AZ126" s="232">
        <v>1.5477249839620568</v>
      </c>
      <c r="BA126" s="232">
        <v>1.5665518908776102</v>
      </c>
      <c r="BB126" s="232">
        <v>1.5716907684937846</v>
      </c>
      <c r="BC126" s="232">
        <v>1.5716907684937846</v>
      </c>
      <c r="BD126" s="232">
        <v>1.5585824013987672</v>
      </c>
      <c r="BE126" s="232">
        <v>1.5585824013987672</v>
      </c>
      <c r="BF126" s="232">
        <v>1.5661166040681793</v>
      </c>
      <c r="BG126" s="232">
        <v>1.5661166040681793</v>
      </c>
      <c r="BH126" s="232">
        <v>1.5661166040681793</v>
      </c>
      <c r="BI126" s="232">
        <v>1.5661166040681793</v>
      </c>
      <c r="BJ126" s="232">
        <v>1.5661166040681793</v>
      </c>
      <c r="BK126" s="232">
        <v>1.5489190780255306</v>
      </c>
      <c r="BL126" s="232">
        <v>1.5489190780255306</v>
      </c>
      <c r="BM126" s="232">
        <v>1.5489190780255306</v>
      </c>
      <c r="BN126" s="232">
        <v>1.5489190780255306</v>
      </c>
    </row>
    <row r="127" spans="27:66" x14ac:dyDescent="0.2">
      <c r="AA127" s="209">
        <v>21</v>
      </c>
      <c r="AB127" s="210" t="s">
        <v>144</v>
      </c>
      <c r="AC127" s="211">
        <v>141.63999999999999</v>
      </c>
      <c r="AD127" s="212" t="s">
        <v>18</v>
      </c>
      <c r="AE127" s="212" t="s">
        <v>18</v>
      </c>
      <c r="AF127" s="212" t="s">
        <v>18</v>
      </c>
      <c r="AG127" s="212">
        <v>147.62</v>
      </c>
      <c r="AH127" s="212" t="s">
        <v>18</v>
      </c>
      <c r="AI127" s="212" t="s">
        <v>18</v>
      </c>
      <c r="AJ127" s="212">
        <v>135.66999999999999</v>
      </c>
      <c r="AK127" s="212" t="s">
        <v>18</v>
      </c>
      <c r="AL127" s="18"/>
      <c r="AM127" s="1"/>
      <c r="AN127" s="9"/>
      <c r="AO127" s="11"/>
      <c r="AP127" s="11"/>
      <c r="AQ127" s="11"/>
      <c r="AR127" s="66"/>
      <c r="AS127" s="58">
        <v>41639</v>
      </c>
      <c r="AT127" s="59">
        <v>1.5267739378593836</v>
      </c>
      <c r="AU127" s="232">
        <v>1.5609636590346347</v>
      </c>
      <c r="AV127" s="232">
        <v>1.5609636590346347</v>
      </c>
      <c r="AW127" s="232">
        <v>1.5649705031128345</v>
      </c>
      <c r="AX127" s="232">
        <v>1.5459419415244466</v>
      </c>
      <c r="AY127" s="232">
        <v>1.5459419415244466</v>
      </c>
      <c r="AZ127" s="232">
        <v>1.5393739498759311</v>
      </c>
      <c r="BA127" s="232">
        <v>1.5553321817218173</v>
      </c>
      <c r="BB127" s="232">
        <v>1.5632104226206178</v>
      </c>
      <c r="BC127" s="232">
        <v>1.5632104226206178</v>
      </c>
      <c r="BD127" s="232">
        <v>1.5487711812460767</v>
      </c>
      <c r="BE127" s="232">
        <v>1.5487711812460767</v>
      </c>
      <c r="BF127" s="232">
        <v>1.5549499972655534</v>
      </c>
      <c r="BG127" s="232">
        <v>1.5549499972655534</v>
      </c>
      <c r="BH127" s="232">
        <v>1.5549499972655534</v>
      </c>
      <c r="BI127" s="232">
        <v>1.5549499972655534</v>
      </c>
      <c r="BJ127" s="232">
        <v>1.5549499972655534</v>
      </c>
      <c r="BK127" s="232">
        <v>1.5433673967422841</v>
      </c>
      <c r="BL127" s="232">
        <v>1.5433673967422841</v>
      </c>
      <c r="BM127" s="232">
        <v>1.5433673967422841</v>
      </c>
      <c r="BN127" s="232">
        <v>1.5433673967422841</v>
      </c>
    </row>
    <row r="128" spans="27:66" x14ac:dyDescent="0.2">
      <c r="AA128" s="209">
        <v>30</v>
      </c>
      <c r="AB128" s="210" t="s">
        <v>145</v>
      </c>
      <c r="AC128" s="211">
        <v>293.37</v>
      </c>
      <c r="AD128" s="212">
        <v>231.2</v>
      </c>
      <c r="AE128" s="212" t="s">
        <v>18</v>
      </c>
      <c r="AF128" s="212" t="s">
        <v>18</v>
      </c>
      <c r="AG128" s="212">
        <v>310.88</v>
      </c>
      <c r="AH128" s="212" t="s">
        <v>18</v>
      </c>
      <c r="AI128" s="212" t="s">
        <v>18</v>
      </c>
      <c r="AJ128" s="212">
        <v>338.02</v>
      </c>
      <c r="AK128" s="212" t="s">
        <v>18</v>
      </c>
      <c r="AL128" s="18"/>
      <c r="AM128" s="1"/>
      <c r="AN128" s="9"/>
      <c r="AO128" s="11"/>
      <c r="AP128" s="11"/>
      <c r="AQ128" s="11"/>
      <c r="AR128" s="66"/>
      <c r="AS128" s="58">
        <v>42004</v>
      </c>
      <c r="AT128" s="59">
        <v>1.5088928016502194</v>
      </c>
      <c r="AU128" s="232">
        <v>1.5467988345424872</v>
      </c>
      <c r="AV128" s="232">
        <v>1.5467988345424872</v>
      </c>
      <c r="AW128" s="232">
        <v>1.5480213640899521</v>
      </c>
      <c r="AX128" s="232">
        <v>1.5292290556701282</v>
      </c>
      <c r="AY128" s="232">
        <v>1.5292290556701282</v>
      </c>
      <c r="AZ128" s="232">
        <v>1.5240637207180323</v>
      </c>
      <c r="BA128" s="232">
        <v>1.5399050816326019</v>
      </c>
      <c r="BB128" s="232">
        <v>1.542009557937698</v>
      </c>
      <c r="BC128" s="232">
        <v>1.542009557937698</v>
      </c>
      <c r="BD128" s="232">
        <v>1.5249439323038299</v>
      </c>
      <c r="BE128" s="232">
        <v>1.5249439323038299</v>
      </c>
      <c r="BF128" s="232">
        <v>1.534012609510631</v>
      </c>
      <c r="BG128" s="232">
        <v>1.534012609510631</v>
      </c>
      <c r="BH128" s="232">
        <v>1.534012609510631</v>
      </c>
      <c r="BI128" s="232">
        <v>1.534012609510631</v>
      </c>
      <c r="BJ128" s="232">
        <v>1.534012609510631</v>
      </c>
      <c r="BK128" s="232">
        <v>1.5239365122509252</v>
      </c>
      <c r="BL128" s="232">
        <v>1.5239365122509252</v>
      </c>
      <c r="BM128" s="232">
        <v>1.5239365122509252</v>
      </c>
      <c r="BN128" s="232">
        <v>1.5239365122509252</v>
      </c>
    </row>
    <row r="129" spans="27:67" x14ac:dyDescent="0.2">
      <c r="AA129" s="209">
        <v>31</v>
      </c>
      <c r="AB129" s="210" t="s">
        <v>146</v>
      </c>
      <c r="AC129" s="211">
        <v>297.91000000000003</v>
      </c>
      <c r="AD129" s="212">
        <v>231.09</v>
      </c>
      <c r="AE129" s="212" t="s">
        <v>18</v>
      </c>
      <c r="AF129" s="212" t="s">
        <v>18</v>
      </c>
      <c r="AG129" s="212">
        <v>315.76</v>
      </c>
      <c r="AH129" s="212" t="s">
        <v>18</v>
      </c>
      <c r="AI129" s="212" t="s">
        <v>18</v>
      </c>
      <c r="AJ129" s="212">
        <v>346.9</v>
      </c>
      <c r="AK129" s="212" t="s">
        <v>18</v>
      </c>
      <c r="AL129" s="18"/>
      <c r="AM129" s="1"/>
      <c r="AN129" s="9"/>
      <c r="AO129" s="11"/>
      <c r="AP129" s="11"/>
      <c r="AQ129" s="11"/>
      <c r="AR129" s="66"/>
      <c r="AS129" s="58">
        <v>42369</v>
      </c>
      <c r="AT129" s="59">
        <v>1.4841343053606075</v>
      </c>
      <c r="AU129" s="232">
        <v>1.5255515978042655</v>
      </c>
      <c r="AV129" s="232">
        <v>1.5255515978042655</v>
      </c>
      <c r="AW129" s="232">
        <v>1.5254225120594416</v>
      </c>
      <c r="AX129" s="232">
        <v>1.5069452078643708</v>
      </c>
      <c r="AY129" s="232">
        <v>1.5069452078643708</v>
      </c>
      <c r="AZ129" s="232">
        <v>1.5017942964883626</v>
      </c>
      <c r="BA129" s="232">
        <v>1.5174656633210153</v>
      </c>
      <c r="BB129" s="232">
        <v>1.5179819112970547</v>
      </c>
      <c r="BC129" s="232">
        <v>1.5179819112970547</v>
      </c>
      <c r="BD129" s="232">
        <v>1.5039198891194938</v>
      </c>
      <c r="BE129" s="232">
        <v>1.5039198891194938</v>
      </c>
      <c r="BF129" s="232">
        <v>1.5116793959053814</v>
      </c>
      <c r="BG129" s="232">
        <v>1.5116793959053814</v>
      </c>
      <c r="BH129" s="232">
        <v>1.5116793959053814</v>
      </c>
      <c r="BI129" s="232">
        <v>1.5116793959053814</v>
      </c>
      <c r="BJ129" s="232">
        <v>1.5116793959053814</v>
      </c>
      <c r="BK129" s="232">
        <v>1.4989539464763193</v>
      </c>
      <c r="BL129" s="232">
        <v>1.4989539464763193</v>
      </c>
      <c r="BM129" s="232">
        <v>1.4989539464763193</v>
      </c>
      <c r="BN129" s="232">
        <v>1.4989539464763193</v>
      </c>
    </row>
    <row r="130" spans="27:67" x14ac:dyDescent="0.2">
      <c r="AA130" s="209">
        <v>33</v>
      </c>
      <c r="AB130" s="210" t="s">
        <v>147</v>
      </c>
      <c r="AC130" s="211">
        <v>285.64999999999998</v>
      </c>
      <c r="AD130" s="212">
        <v>221.59</v>
      </c>
      <c r="AE130" s="212" t="s">
        <v>18</v>
      </c>
      <c r="AF130" s="212" t="s">
        <v>18</v>
      </c>
      <c r="AG130" s="212">
        <v>302.75</v>
      </c>
      <c r="AH130" s="212" t="s">
        <v>18</v>
      </c>
      <c r="AI130" s="212" t="s">
        <v>18</v>
      </c>
      <c r="AJ130" s="212">
        <v>332.6</v>
      </c>
      <c r="AK130" s="212" t="s">
        <v>18</v>
      </c>
      <c r="AL130" s="18"/>
      <c r="AM130" s="1"/>
      <c r="AN130" s="9"/>
      <c r="AO130" s="11"/>
      <c r="AP130" s="11"/>
      <c r="AQ130" s="11"/>
      <c r="AR130" s="66"/>
      <c r="AS130" s="58">
        <v>42735</v>
      </c>
      <c r="AT130" s="59">
        <v>1.4662531691514442</v>
      </c>
      <c r="AU130" s="232">
        <v>1.5085538084136891</v>
      </c>
      <c r="AV130" s="232">
        <v>1.5085538084136891</v>
      </c>
      <c r="AW130" s="232">
        <v>1.5084733730365592</v>
      </c>
      <c r="AX130" s="232">
        <v>1.4902323220100526</v>
      </c>
      <c r="AY130" s="232">
        <v>1.4902323220100526</v>
      </c>
      <c r="AZ130" s="232">
        <v>1.4850922283161099</v>
      </c>
      <c r="BA130" s="232">
        <v>1.4992336359428515</v>
      </c>
      <c r="BB130" s="232">
        <v>1.5024346105295803</v>
      </c>
      <c r="BC130" s="232">
        <v>1.5024346105295803</v>
      </c>
      <c r="BD130" s="232">
        <v>1.4885022574509816</v>
      </c>
      <c r="BE130" s="232">
        <v>1.4885022574509816</v>
      </c>
      <c r="BF130" s="232">
        <v>1.494929485701443</v>
      </c>
      <c r="BG130" s="232">
        <v>1.494929485701443</v>
      </c>
      <c r="BH130" s="232">
        <v>1.494929485701443</v>
      </c>
      <c r="BI130" s="232">
        <v>1.494929485701443</v>
      </c>
      <c r="BJ130" s="232">
        <v>1.494929485701443</v>
      </c>
      <c r="BK130" s="232">
        <v>1.4822989026265829</v>
      </c>
      <c r="BL130" s="232">
        <v>1.4822989026265829</v>
      </c>
      <c r="BM130" s="232">
        <v>1.4822989026265829</v>
      </c>
      <c r="BN130" s="232">
        <v>1.4822989026265829</v>
      </c>
    </row>
    <row r="131" spans="27:67" x14ac:dyDescent="0.2">
      <c r="AA131" s="209">
        <v>34</v>
      </c>
      <c r="AB131" s="210" t="s">
        <v>148</v>
      </c>
      <c r="AC131" s="211">
        <v>324.06</v>
      </c>
      <c r="AD131" s="212">
        <v>271.07</v>
      </c>
      <c r="AE131" s="212" t="s">
        <v>18</v>
      </c>
      <c r="AF131" s="212" t="s">
        <v>18</v>
      </c>
      <c r="AG131" s="212">
        <v>325.8</v>
      </c>
      <c r="AH131" s="212" t="s">
        <v>18</v>
      </c>
      <c r="AI131" s="212" t="s">
        <v>18</v>
      </c>
      <c r="AJ131" s="212">
        <v>375.31</v>
      </c>
      <c r="AK131" s="212" t="s">
        <v>18</v>
      </c>
      <c r="AL131" s="18"/>
      <c r="AM131" s="1"/>
      <c r="AN131" s="9"/>
      <c r="AO131" s="11"/>
      <c r="AP131" s="11"/>
      <c r="AQ131" s="11"/>
      <c r="AR131" s="66"/>
      <c r="AS131" s="58">
        <v>43100</v>
      </c>
      <c r="AT131" s="59">
        <v>1.4222380646365784</v>
      </c>
      <c r="AU131" s="232">
        <v>1.470308782284891</v>
      </c>
      <c r="AV131" s="232">
        <v>1.470308782284891</v>
      </c>
      <c r="AW131" s="232">
        <v>1.4675129537312595</v>
      </c>
      <c r="AX131" s="232">
        <v>1.4470573668863962</v>
      </c>
      <c r="AY131" s="232">
        <v>1.4470573668863962</v>
      </c>
      <c r="AZ131" s="232">
        <v>1.4447288968998335</v>
      </c>
      <c r="BA131" s="232">
        <v>1.4571597266086276</v>
      </c>
      <c r="BB131" s="232">
        <v>1.4642730541003253</v>
      </c>
      <c r="BC131" s="232">
        <v>1.4642730541003253</v>
      </c>
      <c r="BD131" s="232">
        <v>1.4520605825981321</v>
      </c>
      <c r="BE131" s="232">
        <v>1.4520605825981321</v>
      </c>
      <c r="BF131" s="232">
        <v>1.4516588843412706</v>
      </c>
      <c r="BG131" s="232">
        <v>1.4516588843412706</v>
      </c>
      <c r="BH131" s="232">
        <v>1.4516588843412706</v>
      </c>
      <c r="BI131" s="232">
        <v>1.4516588843412706</v>
      </c>
      <c r="BJ131" s="232">
        <v>1.4516588843412706</v>
      </c>
      <c r="BK131" s="232">
        <v>1.4392733726814297</v>
      </c>
      <c r="BL131" s="232">
        <v>1.4392733726814297</v>
      </c>
      <c r="BM131" s="232">
        <v>1.4392733726814297</v>
      </c>
      <c r="BN131" s="232">
        <v>1.4392733726814297</v>
      </c>
    </row>
    <row r="132" spans="27:67" x14ac:dyDescent="0.2">
      <c r="AA132" s="209">
        <v>36</v>
      </c>
      <c r="AB132" s="210" t="s">
        <v>149</v>
      </c>
      <c r="AC132" s="211">
        <v>267.20999999999998</v>
      </c>
      <c r="AD132" s="212">
        <v>207.3</v>
      </c>
      <c r="AE132" s="212" t="s">
        <v>18</v>
      </c>
      <c r="AF132" s="212" t="s">
        <v>18</v>
      </c>
      <c r="AG132" s="212">
        <v>283.18</v>
      </c>
      <c r="AH132" s="212" t="s">
        <v>18</v>
      </c>
      <c r="AI132" s="212" t="s">
        <v>18</v>
      </c>
      <c r="AJ132" s="212">
        <v>311.16000000000003</v>
      </c>
      <c r="AK132" s="212" t="s">
        <v>18</v>
      </c>
      <c r="AL132" s="18"/>
      <c r="AM132" s="1"/>
      <c r="AN132" s="9"/>
      <c r="AO132" s="11"/>
      <c r="AP132" s="11"/>
      <c r="AQ132" s="11"/>
      <c r="AR132" s="66"/>
      <c r="AS132" s="58">
        <v>43190</v>
      </c>
      <c r="AT132" s="59">
        <v>1.455471326593804</v>
      </c>
      <c r="AU132" s="232">
        <v>1.5098475824021436</v>
      </c>
      <c r="AV132" s="232">
        <v>1.5098475824021436</v>
      </c>
      <c r="AW132" s="232">
        <v>1.506678633378121</v>
      </c>
      <c r="AX132" s="232">
        <v>1.4855027529987461</v>
      </c>
      <c r="AY132" s="232">
        <v>1.4855027529987461</v>
      </c>
      <c r="AZ132" s="232">
        <v>1.4821841620405871</v>
      </c>
      <c r="BA132" s="232">
        <v>1.4971891439132896</v>
      </c>
      <c r="BB132" s="232">
        <v>1.5027279558270799</v>
      </c>
      <c r="BC132" s="232">
        <v>1.5027279558270799</v>
      </c>
      <c r="BD132" s="232">
        <v>1.4903622295134136</v>
      </c>
      <c r="BE132" s="232">
        <v>1.4903622295134136</v>
      </c>
      <c r="BF132" s="232">
        <v>1.4899264694513907</v>
      </c>
      <c r="BG132" s="232">
        <v>1.4899264694513907</v>
      </c>
      <c r="BH132" s="232">
        <v>1.4899264694513907</v>
      </c>
      <c r="BI132" s="232">
        <v>1.4899264694513907</v>
      </c>
      <c r="BJ132" s="232">
        <v>1.4899264694513907</v>
      </c>
      <c r="BK132" s="232">
        <v>1.4698687558733736</v>
      </c>
      <c r="BL132" s="232">
        <v>1.4698687558733736</v>
      </c>
      <c r="BM132" s="232">
        <v>1.4698687558733736</v>
      </c>
      <c r="BN132" s="232">
        <v>1.4698687558733736</v>
      </c>
    </row>
    <row r="133" spans="27:67" x14ac:dyDescent="0.2">
      <c r="AA133" s="209">
        <v>37</v>
      </c>
      <c r="AB133" s="210" t="s">
        <v>150</v>
      </c>
      <c r="AC133" s="211">
        <v>277.49</v>
      </c>
      <c r="AD133" s="212">
        <v>283.33999999999997</v>
      </c>
      <c r="AE133" s="212">
        <v>346.52</v>
      </c>
      <c r="AF133" s="212">
        <v>238.32</v>
      </c>
      <c r="AG133" s="212">
        <v>299.3</v>
      </c>
      <c r="AH133" s="212">
        <v>247.38</v>
      </c>
      <c r="AI133" s="212" t="s">
        <v>18</v>
      </c>
      <c r="AJ133" s="212">
        <v>250.12</v>
      </c>
      <c r="AK133" s="212" t="s">
        <v>18</v>
      </c>
      <c r="AL133" s="18"/>
      <c r="AM133" s="1"/>
      <c r="AN133" s="9"/>
      <c r="AO133" s="11"/>
      <c r="AP133" s="11"/>
      <c r="AQ133" s="11"/>
      <c r="AR133" s="11"/>
      <c r="AS133" s="58">
        <v>43281</v>
      </c>
      <c r="AT133" s="59">
        <v>1.4432859852548785</v>
      </c>
      <c r="AU133" s="232">
        <v>1.4915889604754204</v>
      </c>
      <c r="AV133" s="232">
        <v>1.4915889604754204</v>
      </c>
      <c r="AW133" s="232">
        <v>1.4884921689083761</v>
      </c>
      <c r="AX133" s="232">
        <v>1.4676051294686401</v>
      </c>
      <c r="AY133" s="232">
        <v>1.4676051294686401</v>
      </c>
      <c r="AZ133" s="232">
        <v>1.4629171441496227</v>
      </c>
      <c r="BA133" s="232">
        <v>1.4777811364921918</v>
      </c>
      <c r="BB133" s="232">
        <v>1.4872937751416484</v>
      </c>
      <c r="BC133" s="232">
        <v>1.4872937751416484</v>
      </c>
      <c r="BD133" s="232">
        <v>1.4736478867525149</v>
      </c>
      <c r="BE133" s="232">
        <v>1.4736478867525149</v>
      </c>
      <c r="BF133" s="232">
        <v>1.4733717309019307</v>
      </c>
      <c r="BG133" s="232">
        <v>1.4733717309019307</v>
      </c>
      <c r="BH133" s="232">
        <v>1.4733717309019307</v>
      </c>
      <c r="BI133" s="232">
        <v>1.4733717309019307</v>
      </c>
      <c r="BJ133" s="232">
        <v>1.4733717309019307</v>
      </c>
      <c r="BK133" s="232">
        <v>1.4562209494121541</v>
      </c>
      <c r="BL133" s="232">
        <v>1.4562209494121541</v>
      </c>
      <c r="BM133" s="232">
        <v>1.4562209494121541</v>
      </c>
      <c r="BN133" s="232">
        <v>1.4562209494121541</v>
      </c>
    </row>
    <row r="134" spans="27:67" x14ac:dyDescent="0.2">
      <c r="AA134" s="209">
        <v>46</v>
      </c>
      <c r="AB134" s="210" t="s">
        <v>151</v>
      </c>
      <c r="AC134" s="211">
        <v>140.77000000000001</v>
      </c>
      <c r="AD134" s="212">
        <v>185.35</v>
      </c>
      <c r="AE134" s="212" t="s">
        <v>18</v>
      </c>
      <c r="AF134" s="212" t="s">
        <v>18</v>
      </c>
      <c r="AG134" s="212">
        <v>142.19</v>
      </c>
      <c r="AH134" s="212" t="s">
        <v>18</v>
      </c>
      <c r="AI134" s="212" t="s">
        <v>18</v>
      </c>
      <c r="AJ134" s="212">
        <v>115.48</v>
      </c>
      <c r="AK134" s="212">
        <v>120.04</v>
      </c>
      <c r="AL134" s="18"/>
      <c r="AM134" s="1"/>
      <c r="AN134" s="9"/>
      <c r="AO134" s="11"/>
      <c r="AP134" s="11"/>
      <c r="AQ134" s="11"/>
      <c r="AR134" s="11"/>
      <c r="AS134" s="58">
        <v>43373</v>
      </c>
      <c r="AT134" s="59">
        <v>1.4326245929353598</v>
      </c>
      <c r="AU134" s="232">
        <v>1.4846834560287743</v>
      </c>
      <c r="AV134" s="232">
        <v>1.4846834560287743</v>
      </c>
      <c r="AW134" s="232">
        <v>1.4802456748978035</v>
      </c>
      <c r="AX134" s="232">
        <v>1.4594893407342513</v>
      </c>
      <c r="AY134" s="232">
        <v>1.4594893407342513</v>
      </c>
      <c r="AZ134" s="232">
        <v>1.4548123400269104</v>
      </c>
      <c r="BA134" s="232">
        <v>1.4709710851719511</v>
      </c>
      <c r="BB134" s="232">
        <v>1.4776360233550141</v>
      </c>
      <c r="BC134" s="232">
        <v>1.4776360233550141</v>
      </c>
      <c r="BD134" s="232">
        <v>1.4640698596334187</v>
      </c>
      <c r="BE134" s="232">
        <v>1.4640698596334187</v>
      </c>
      <c r="BF134" s="232">
        <v>1.463883596480299</v>
      </c>
      <c r="BG134" s="232">
        <v>1.463883596480299</v>
      </c>
      <c r="BH134" s="232">
        <v>1.463883596480299</v>
      </c>
      <c r="BI134" s="232">
        <v>1.463883596480299</v>
      </c>
      <c r="BJ134" s="232">
        <v>1.463883596480299</v>
      </c>
      <c r="BK134" s="232">
        <v>1.4468173085949161</v>
      </c>
      <c r="BL134" s="232">
        <v>1.4468173085949161</v>
      </c>
      <c r="BM134" s="232">
        <v>1.4468173085949161</v>
      </c>
      <c r="BN134" s="232">
        <v>1.4468173085949161</v>
      </c>
    </row>
    <row r="135" spans="27:67" x14ac:dyDescent="0.2">
      <c r="AA135" s="209">
        <v>51</v>
      </c>
      <c r="AB135" s="210" t="s">
        <v>152</v>
      </c>
      <c r="AC135" s="211">
        <v>256.8</v>
      </c>
      <c r="AD135" s="212">
        <v>256.8</v>
      </c>
      <c r="AE135" s="212" t="s">
        <v>18</v>
      </c>
      <c r="AF135" s="212" t="s">
        <v>18</v>
      </c>
      <c r="AG135" s="212" t="s">
        <v>18</v>
      </c>
      <c r="AH135" s="212" t="s">
        <v>18</v>
      </c>
      <c r="AI135" s="212" t="s">
        <v>18</v>
      </c>
      <c r="AJ135" s="212" t="s">
        <v>18</v>
      </c>
      <c r="AK135" s="212" t="s">
        <v>18</v>
      </c>
      <c r="AL135" s="18"/>
      <c r="AM135" s="1"/>
      <c r="AN135" s="9"/>
      <c r="AO135" s="11"/>
      <c r="AP135" s="11"/>
      <c r="AQ135" s="11"/>
      <c r="AR135" s="11"/>
      <c r="AS135" s="58">
        <v>43465</v>
      </c>
      <c r="AT135" s="59">
        <v>1.4221195546736889</v>
      </c>
      <c r="AU135" s="232">
        <v>1.4697141452897124</v>
      </c>
      <c r="AV135" s="232">
        <v>1.4697141452897124</v>
      </c>
      <c r="AW135" s="232">
        <v>1.4640238044879648</v>
      </c>
      <c r="AX135" s="232">
        <v>1.4422094122920426</v>
      </c>
      <c r="AY135" s="232">
        <v>1.4422094122920426</v>
      </c>
      <c r="AZ135" s="232">
        <v>1.4388691910951088</v>
      </c>
      <c r="BA135" s="232">
        <v>1.4535552162218279</v>
      </c>
      <c r="BB135" s="232">
        <v>1.4640548099050594</v>
      </c>
      <c r="BC135" s="232">
        <v>1.4640548099050594</v>
      </c>
      <c r="BD135" s="232">
        <v>1.4519366840010979</v>
      </c>
      <c r="BE135" s="232">
        <v>1.4519366840010979</v>
      </c>
      <c r="BF135" s="232">
        <v>1.4492180959691128</v>
      </c>
      <c r="BG135" s="232">
        <v>1.4492180959691128</v>
      </c>
      <c r="BH135" s="232">
        <v>1.4492180959691128</v>
      </c>
      <c r="BI135" s="232">
        <v>1.4492180959691128</v>
      </c>
      <c r="BJ135" s="232">
        <v>1.4492180959691128</v>
      </c>
      <c r="BK135" s="232">
        <v>1.4349038998324704</v>
      </c>
      <c r="BL135" s="232">
        <v>1.4349038998324704</v>
      </c>
      <c r="BM135" s="232">
        <v>1.4349038998324704</v>
      </c>
      <c r="BN135" s="232">
        <v>1.4349038998324704</v>
      </c>
    </row>
    <row r="136" spans="27:67" ht="15" x14ac:dyDescent="0.25">
      <c r="AA136" s="219">
        <v>1252</v>
      </c>
      <c r="AB136" s="220" t="s">
        <v>153</v>
      </c>
      <c r="AC136" s="223" t="s">
        <v>18</v>
      </c>
      <c r="AD136" s="222" t="s">
        <v>18</v>
      </c>
      <c r="AE136" s="222" t="s">
        <v>18</v>
      </c>
      <c r="AF136" s="222" t="s">
        <v>18</v>
      </c>
      <c r="AG136" s="222" t="s">
        <v>18</v>
      </c>
      <c r="AH136" s="222" t="s">
        <v>18</v>
      </c>
      <c r="AI136" s="222" t="s">
        <v>18</v>
      </c>
      <c r="AJ136" s="222" t="s">
        <v>18</v>
      </c>
      <c r="AK136" s="222" t="s">
        <v>18</v>
      </c>
      <c r="AL136" s="18"/>
      <c r="AM136" s="1"/>
      <c r="AN136" s="9"/>
      <c r="AO136" s="11"/>
      <c r="AP136" s="11"/>
      <c r="AQ136" s="11"/>
      <c r="AR136" s="11"/>
      <c r="AS136" s="58">
        <v>43555</v>
      </c>
      <c r="AT136" s="59">
        <v>1.3977769677017973</v>
      </c>
      <c r="AU136" s="60">
        <v>1.4419587522581618</v>
      </c>
      <c r="AV136" s="60">
        <v>1.4419587522581618</v>
      </c>
      <c r="AW136" s="60">
        <v>1.4364749694572767</v>
      </c>
      <c r="AX136" s="60">
        <v>1.4151438201042565</v>
      </c>
      <c r="AY136" s="60">
        <v>1.4151438201042565</v>
      </c>
      <c r="AZ136" s="60">
        <v>1.413059878250353</v>
      </c>
      <c r="BA136" s="60">
        <v>1.4262767000997028</v>
      </c>
      <c r="BB136" s="60">
        <v>1.4376278277768098</v>
      </c>
      <c r="BC136" s="60">
        <v>1.4376278277768098</v>
      </c>
      <c r="BD136" s="60">
        <v>1.426971256855377</v>
      </c>
      <c r="BE136" s="60">
        <v>1.426971256855377</v>
      </c>
      <c r="BF136" s="60">
        <v>1.4207513119411481</v>
      </c>
      <c r="BG136" s="60">
        <v>1.4207513119411481</v>
      </c>
      <c r="BH136" s="60">
        <v>1.4207513119411481</v>
      </c>
      <c r="BI136" s="60">
        <v>1.4207513119411481</v>
      </c>
      <c r="BJ136" s="60">
        <v>1.4207513119411481</v>
      </c>
      <c r="BK136" s="60">
        <v>1.4103866569396488</v>
      </c>
      <c r="BL136" s="60">
        <v>1.4103866569396488</v>
      </c>
      <c r="BM136" s="60">
        <v>1.4103866569396488</v>
      </c>
      <c r="BN136" s="60">
        <v>1.4103866569396488</v>
      </c>
    </row>
    <row r="137" spans="27:67" x14ac:dyDescent="0.2">
      <c r="AA137" s="209">
        <v>60</v>
      </c>
      <c r="AB137" s="210" t="s">
        <v>154</v>
      </c>
      <c r="AC137" s="211">
        <v>177.16</v>
      </c>
      <c r="AD137" s="212" t="s">
        <v>18</v>
      </c>
      <c r="AE137" s="212" t="s">
        <v>18</v>
      </c>
      <c r="AF137" s="212" t="s">
        <v>18</v>
      </c>
      <c r="AG137" s="212">
        <v>179.21</v>
      </c>
      <c r="AH137" s="212" t="s">
        <v>18</v>
      </c>
      <c r="AI137" s="212" t="s">
        <v>18</v>
      </c>
      <c r="AJ137" s="212">
        <v>175.1</v>
      </c>
      <c r="AK137" s="212" t="s">
        <v>18</v>
      </c>
      <c r="AL137" s="18"/>
      <c r="AM137" s="1"/>
      <c r="AN137" s="9"/>
      <c r="AO137" s="11"/>
      <c r="AP137" s="11"/>
      <c r="AQ137" s="11"/>
      <c r="AR137" s="11"/>
      <c r="AS137" s="58">
        <v>43646</v>
      </c>
      <c r="AT137" s="59">
        <v>1.387774985821999</v>
      </c>
      <c r="AU137" s="60">
        <v>1.4265641748319187</v>
      </c>
      <c r="AV137" s="60">
        <v>1.4265641748319187</v>
      </c>
      <c r="AW137" s="60">
        <v>1.4211933208460295</v>
      </c>
      <c r="AX137" s="60">
        <v>1.4013680838023572</v>
      </c>
      <c r="AY137" s="60">
        <v>1.4013680838023572</v>
      </c>
      <c r="AZ137" s="60">
        <v>1.400499345999239</v>
      </c>
      <c r="BA137" s="60">
        <v>1.411143790814825</v>
      </c>
      <c r="BB137" s="60">
        <v>1.4260444343569425</v>
      </c>
      <c r="BC137" s="60">
        <v>1.4260444343569425</v>
      </c>
      <c r="BD137" s="60">
        <v>1.4141733083634003</v>
      </c>
      <c r="BE137" s="60">
        <v>1.4141733083634003</v>
      </c>
      <c r="BF137" s="60">
        <v>1.406933217837387</v>
      </c>
      <c r="BG137" s="60">
        <v>1.406933217837387</v>
      </c>
      <c r="BH137" s="60">
        <v>1.406933217837387</v>
      </c>
      <c r="BI137" s="60">
        <v>1.406933217837387</v>
      </c>
      <c r="BJ137" s="60">
        <v>1.406933217837387</v>
      </c>
      <c r="BK137" s="60">
        <v>1.3990633028696609</v>
      </c>
      <c r="BL137" s="60">
        <v>1.3990633028696609</v>
      </c>
      <c r="BM137" s="60">
        <v>1.3990633028696609</v>
      </c>
      <c r="BN137" s="60">
        <v>1.3990633028696609</v>
      </c>
      <c r="BO137" s="11"/>
    </row>
    <row r="138" spans="27:67" x14ac:dyDescent="0.2">
      <c r="AA138" s="209">
        <v>61</v>
      </c>
      <c r="AB138" s="210" t="s">
        <v>155</v>
      </c>
      <c r="AC138" s="211">
        <v>172.02</v>
      </c>
      <c r="AD138" s="212" t="s">
        <v>18</v>
      </c>
      <c r="AE138" s="212" t="s">
        <v>18</v>
      </c>
      <c r="AF138" s="212" t="s">
        <v>18</v>
      </c>
      <c r="AG138" s="212">
        <v>173.93</v>
      </c>
      <c r="AH138" s="212" t="s">
        <v>18</v>
      </c>
      <c r="AI138" s="212" t="s">
        <v>18</v>
      </c>
      <c r="AJ138" s="212">
        <v>170.1</v>
      </c>
      <c r="AK138" s="212" t="s">
        <v>18</v>
      </c>
      <c r="AL138" s="18"/>
      <c r="AM138" s="1"/>
      <c r="AN138" s="9"/>
      <c r="AO138" s="11"/>
      <c r="AP138" s="11"/>
      <c r="AQ138" s="11"/>
      <c r="AR138" s="11"/>
      <c r="AS138" s="58">
        <v>43738</v>
      </c>
      <c r="AT138" s="59">
        <v>1.3754720160895346</v>
      </c>
      <c r="AU138" s="59">
        <v>1.4164824492147317</v>
      </c>
      <c r="AV138" s="59">
        <v>1.4164824492147317</v>
      </c>
      <c r="AW138" s="59">
        <v>1.4124282519068909</v>
      </c>
      <c r="AX138" s="59">
        <v>1.3927404878598619</v>
      </c>
      <c r="AY138" s="59">
        <v>1.3927404878598619</v>
      </c>
      <c r="AZ138" s="59">
        <v>1.3918390143543673</v>
      </c>
      <c r="BA138" s="59">
        <v>1.4024636444741361</v>
      </c>
      <c r="BB138" s="59">
        <v>1.4133909788613177</v>
      </c>
      <c r="BC138" s="59">
        <v>1.4133909788613177</v>
      </c>
      <c r="BD138" s="59">
        <v>1.4016028789557258</v>
      </c>
      <c r="BE138" s="59">
        <v>1.4016028789557258</v>
      </c>
      <c r="BF138" s="59">
        <v>1.3958258503281451</v>
      </c>
      <c r="BG138" s="59">
        <v>1.3958258503281451</v>
      </c>
      <c r="BH138" s="59">
        <v>1.3958258503281451</v>
      </c>
      <c r="BI138" s="59">
        <v>1.3958258503281451</v>
      </c>
      <c r="BJ138" s="59">
        <v>1.3958258503281451</v>
      </c>
      <c r="BK138" s="59">
        <v>1.387920320811407</v>
      </c>
      <c r="BL138" s="59">
        <v>1.387920320811407</v>
      </c>
      <c r="BM138" s="59">
        <v>1.387920320811407</v>
      </c>
      <c r="BN138" s="59">
        <v>1.387920320811407</v>
      </c>
      <c r="BO138" s="11"/>
    </row>
    <row r="139" spans="27:67" x14ac:dyDescent="0.2">
      <c r="AA139" s="209">
        <v>62</v>
      </c>
      <c r="AB139" s="210" t="s">
        <v>156</v>
      </c>
      <c r="AC139" s="211">
        <v>224.96</v>
      </c>
      <c r="AD139" s="212" t="s">
        <v>18</v>
      </c>
      <c r="AE139" s="212" t="s">
        <v>18</v>
      </c>
      <c r="AF139" s="212" t="s">
        <v>18</v>
      </c>
      <c r="AG139" s="212">
        <v>227.47</v>
      </c>
      <c r="AH139" s="212" t="s">
        <v>18</v>
      </c>
      <c r="AI139" s="212" t="s">
        <v>18</v>
      </c>
      <c r="AJ139" s="212">
        <v>222.43</v>
      </c>
      <c r="AK139" s="212" t="s">
        <v>18</v>
      </c>
      <c r="AL139" s="18"/>
      <c r="AM139" s="1"/>
      <c r="AN139" s="9"/>
      <c r="AO139" s="11"/>
      <c r="AP139" s="11"/>
      <c r="AQ139" s="11"/>
      <c r="AR139" s="11"/>
      <c r="AS139" s="58">
        <v>43830</v>
      </c>
      <c r="AT139" s="59">
        <v>1.3699920478979428</v>
      </c>
      <c r="AU139" s="59">
        <v>1.4080342437522182</v>
      </c>
      <c r="AV139" s="59">
        <v>1.4080342437522182</v>
      </c>
      <c r="AW139" s="59">
        <v>1.4054012456784983</v>
      </c>
      <c r="AX139" s="59">
        <v>1.3871917209759581</v>
      </c>
      <c r="AY139" s="59">
        <v>1.3871917209759581</v>
      </c>
      <c r="AZ139" s="59">
        <v>1.3876759863951815</v>
      </c>
      <c r="BA139" s="59">
        <v>1.3968761399144782</v>
      </c>
      <c r="BB139" s="59">
        <v>1.4063591829465845</v>
      </c>
      <c r="BC139" s="59">
        <v>1.4063591829465845</v>
      </c>
      <c r="BD139" s="59">
        <v>1.394629730304205</v>
      </c>
      <c r="BE139" s="59">
        <v>1.394629730304205</v>
      </c>
      <c r="BF139" s="59">
        <v>1.3888814431125822</v>
      </c>
      <c r="BG139" s="59">
        <v>1.3888814431125822</v>
      </c>
      <c r="BH139" s="59">
        <v>1.3888814431125822</v>
      </c>
      <c r="BI139" s="59">
        <v>1.3888814431125822</v>
      </c>
      <c r="BJ139" s="59">
        <v>1.3888814431125822</v>
      </c>
      <c r="BK139" s="59">
        <v>1.3810152445884647</v>
      </c>
      <c r="BL139" s="59">
        <v>1.3810152445884647</v>
      </c>
      <c r="BM139" s="59">
        <v>1.3810152445884647</v>
      </c>
      <c r="BN139" s="59">
        <v>1.3810152445884647</v>
      </c>
      <c r="BO139" s="11"/>
    </row>
    <row r="140" spans="27:67" x14ac:dyDescent="0.2">
      <c r="AA140" s="209">
        <v>63</v>
      </c>
      <c r="AB140" s="210" t="s">
        <v>157</v>
      </c>
      <c r="AC140" s="211">
        <v>170.66</v>
      </c>
      <c r="AD140" s="212" t="s">
        <v>18</v>
      </c>
      <c r="AE140" s="212" t="s">
        <v>18</v>
      </c>
      <c r="AF140" s="212" t="s">
        <v>18</v>
      </c>
      <c r="AG140" s="212">
        <v>172.57</v>
      </c>
      <c r="AH140" s="212" t="s">
        <v>18</v>
      </c>
      <c r="AI140" s="212" t="s">
        <v>18</v>
      </c>
      <c r="AJ140" s="212">
        <v>168.74</v>
      </c>
      <c r="AK140" s="212" t="s">
        <v>18</v>
      </c>
      <c r="AL140" s="18"/>
      <c r="AM140" s="1"/>
      <c r="AN140" s="9"/>
      <c r="AO140" s="11"/>
      <c r="AP140" s="11"/>
      <c r="AQ140" s="11"/>
      <c r="AR140" s="11"/>
      <c r="AS140" s="58">
        <v>43921</v>
      </c>
      <c r="AT140" s="59">
        <v>1.3564277701959828</v>
      </c>
      <c r="AU140" s="59">
        <v>1.3927143855115909</v>
      </c>
      <c r="AV140" s="59">
        <v>1.3927143855115909</v>
      </c>
      <c r="AW140" s="59">
        <v>1.3887364087732195</v>
      </c>
      <c r="AX140" s="59">
        <v>1.3707428072884964</v>
      </c>
      <c r="AY140" s="59">
        <v>1.3707428072884964</v>
      </c>
      <c r="AZ140" s="59">
        <v>1.371221330430022</v>
      </c>
      <c r="BA140" s="59">
        <v>1.3803123912198398</v>
      </c>
      <c r="BB140" s="59">
        <v>1.39105754989771</v>
      </c>
      <c r="BC140" s="59">
        <v>1.39105754989771</v>
      </c>
      <c r="BD140" s="59">
        <v>1.378092618877673</v>
      </c>
      <c r="BE140" s="59">
        <v>1.378092618877673</v>
      </c>
      <c r="BF140" s="59">
        <v>1.3724124931942512</v>
      </c>
      <c r="BG140" s="59">
        <v>1.3724124931942512</v>
      </c>
      <c r="BH140" s="59">
        <v>1.3724124931942512</v>
      </c>
      <c r="BI140" s="59">
        <v>1.3724124931942512</v>
      </c>
      <c r="BJ140" s="59">
        <v>1.3724124931942512</v>
      </c>
      <c r="BK140" s="59">
        <v>1.3659893616107468</v>
      </c>
      <c r="BL140" s="59">
        <v>1.3659893616107468</v>
      </c>
      <c r="BM140" s="59">
        <v>1.3659893616107468</v>
      </c>
      <c r="BN140" s="59">
        <v>1.3659893616107468</v>
      </c>
      <c r="BO140" s="11"/>
    </row>
    <row r="141" spans="27:67" x14ac:dyDescent="0.2">
      <c r="AA141" s="209">
        <v>64</v>
      </c>
      <c r="AB141" s="210" t="s">
        <v>158</v>
      </c>
      <c r="AC141" s="211">
        <v>158.4</v>
      </c>
      <c r="AD141" s="212" t="s">
        <v>18</v>
      </c>
      <c r="AE141" s="212" t="s">
        <v>18</v>
      </c>
      <c r="AF141" s="212" t="s">
        <v>18</v>
      </c>
      <c r="AG141" s="212">
        <v>160.18</v>
      </c>
      <c r="AH141" s="212" t="s">
        <v>18</v>
      </c>
      <c r="AI141" s="212" t="s">
        <v>18</v>
      </c>
      <c r="AJ141" s="212">
        <v>156.62</v>
      </c>
      <c r="AK141" s="212" t="s">
        <v>18</v>
      </c>
      <c r="AL141" s="18"/>
      <c r="AM141" s="1"/>
      <c r="AN141" s="9"/>
      <c r="AO141" s="11"/>
      <c r="AP141" s="11"/>
      <c r="AQ141" s="11"/>
      <c r="AR141" s="11"/>
      <c r="AS141" s="58">
        <v>44012</v>
      </c>
      <c r="AT141" s="59">
        <v>1.351023675494007</v>
      </c>
      <c r="AU141" s="59">
        <v>1.3871657226211063</v>
      </c>
      <c r="AV141" s="59">
        <v>1.3871657226211063</v>
      </c>
      <c r="AW141" s="59">
        <v>1.381827272411164</v>
      </c>
      <c r="AX141" s="59">
        <v>1.3639231913318373</v>
      </c>
      <c r="AY141" s="59">
        <v>1.3639231913318373</v>
      </c>
      <c r="AZ141" s="59">
        <v>1.3643993337612155</v>
      </c>
      <c r="BA141" s="59">
        <v>1.3734451653928759</v>
      </c>
      <c r="BB141" s="59">
        <v>1.3841368655698607</v>
      </c>
      <c r="BC141" s="59">
        <v>1.3841368655698607</v>
      </c>
      <c r="BD141" s="59">
        <v>1.3685130276838857</v>
      </c>
      <c r="BE141" s="59">
        <v>1.3685130276838857</v>
      </c>
      <c r="BF141" s="59">
        <v>1.3655845703425384</v>
      </c>
      <c r="BG141" s="59">
        <v>1.3655845703425384</v>
      </c>
      <c r="BH141" s="59">
        <v>1.3655845703425384</v>
      </c>
      <c r="BI141" s="59">
        <v>1.3655845703425384</v>
      </c>
      <c r="BJ141" s="59">
        <v>1.3655845703425384</v>
      </c>
      <c r="BK141" s="59">
        <v>1.3578423077641617</v>
      </c>
      <c r="BL141" s="59">
        <v>1.3578423077641617</v>
      </c>
      <c r="BM141" s="59">
        <v>1.3578423077641617</v>
      </c>
      <c r="BN141" s="59">
        <v>1.3578423077641617</v>
      </c>
      <c r="BO141" s="11"/>
    </row>
    <row r="142" spans="27:67" x14ac:dyDescent="0.2">
      <c r="AA142" s="209">
        <v>65</v>
      </c>
      <c r="AB142" s="210" t="s">
        <v>159</v>
      </c>
      <c r="AC142" s="211">
        <v>151.46</v>
      </c>
      <c r="AD142" s="212" t="s">
        <v>18</v>
      </c>
      <c r="AE142" s="212" t="s">
        <v>18</v>
      </c>
      <c r="AF142" s="212" t="s">
        <v>18</v>
      </c>
      <c r="AG142" s="212">
        <v>153.16</v>
      </c>
      <c r="AH142" s="212" t="s">
        <v>18</v>
      </c>
      <c r="AI142" s="212" t="s">
        <v>18</v>
      </c>
      <c r="AJ142" s="212">
        <v>149.77000000000001</v>
      </c>
      <c r="AK142" s="212" t="s">
        <v>18</v>
      </c>
      <c r="AL142" s="18"/>
      <c r="AM142" s="1"/>
      <c r="AN142" s="9"/>
      <c r="AO142" s="11"/>
      <c r="AP142" s="11"/>
      <c r="AQ142" s="11"/>
      <c r="AR142" s="11"/>
      <c r="AS142" s="58">
        <v>44104</v>
      </c>
      <c r="AT142" s="59">
        <v>1.3469827273120707</v>
      </c>
      <c r="AU142" s="59">
        <v>1.3802644006180167</v>
      </c>
      <c r="AV142" s="59">
        <v>1.3802644006180167</v>
      </c>
      <c r="AW142" s="59">
        <v>1.3749525098618549</v>
      </c>
      <c r="AX142" s="59">
        <v>1.3598436603507849</v>
      </c>
      <c r="AY142" s="59">
        <v>1.3598436603507849</v>
      </c>
      <c r="AZ142" s="59">
        <v>1.3603183786253403</v>
      </c>
      <c r="BA142" s="59">
        <v>1.3679732723036615</v>
      </c>
      <c r="BB142" s="59">
        <v>1.3772506125073243</v>
      </c>
      <c r="BC142" s="59">
        <v>1.3772506125073243</v>
      </c>
      <c r="BD142" s="59">
        <v>1.3630607845457028</v>
      </c>
      <c r="BE142" s="59">
        <v>1.3630607845457028</v>
      </c>
      <c r="BF142" s="59">
        <v>1.3587906172562578</v>
      </c>
      <c r="BG142" s="59">
        <v>1.3587906172562578</v>
      </c>
      <c r="BH142" s="59">
        <v>1.3587906172562578</v>
      </c>
      <c r="BI142" s="59">
        <v>1.3587906172562578</v>
      </c>
      <c r="BJ142" s="59">
        <v>1.3587906172562578</v>
      </c>
      <c r="BK142" s="59">
        <v>1.352432577454344</v>
      </c>
      <c r="BL142" s="59">
        <v>1.352432577454344</v>
      </c>
      <c r="BM142" s="59">
        <v>1.352432577454344</v>
      </c>
      <c r="BN142" s="59">
        <v>1.352432577454344</v>
      </c>
      <c r="BO142" s="11"/>
    </row>
    <row r="143" spans="27:67" x14ac:dyDescent="0.2">
      <c r="AA143" s="209">
        <v>66</v>
      </c>
      <c r="AB143" s="210" t="s">
        <v>160</v>
      </c>
      <c r="AC143" s="211">
        <v>171.11</v>
      </c>
      <c r="AD143" s="212" t="s">
        <v>18</v>
      </c>
      <c r="AE143" s="212" t="s">
        <v>18</v>
      </c>
      <c r="AF143" s="212" t="s">
        <v>18</v>
      </c>
      <c r="AG143" s="212">
        <v>173</v>
      </c>
      <c r="AH143" s="212" t="s">
        <v>18</v>
      </c>
      <c r="AI143" s="212" t="s">
        <v>18</v>
      </c>
      <c r="AJ143" s="212">
        <v>169.19</v>
      </c>
      <c r="AK143" s="212" t="s">
        <v>18</v>
      </c>
      <c r="AL143" s="18"/>
      <c r="AM143" s="1"/>
      <c r="AN143" s="9"/>
      <c r="AO143" s="11"/>
      <c r="AP143" s="11"/>
      <c r="AQ143" s="11"/>
      <c r="AR143" s="11"/>
      <c r="AS143" s="58">
        <v>44196</v>
      </c>
      <c r="AT143" s="59">
        <v>1.3402813207085282</v>
      </c>
      <c r="AU143" s="59">
        <v>1.3706697126296092</v>
      </c>
      <c r="AV143" s="59">
        <v>1.3706697126296092</v>
      </c>
      <c r="AW143" s="59">
        <v>1.3667519978746068</v>
      </c>
      <c r="AX143" s="59">
        <v>1.3530782690057559</v>
      </c>
      <c r="AY143" s="59">
        <v>1.3530782690057559</v>
      </c>
      <c r="AZ143" s="59">
        <v>1.3548987834913746</v>
      </c>
      <c r="BA143" s="59">
        <v>1.3598143859877347</v>
      </c>
      <c r="BB143" s="59">
        <v>1.3676768743866179</v>
      </c>
      <c r="BC143" s="59">
        <v>1.3676768743866179</v>
      </c>
      <c r="BD143" s="59">
        <v>1.3549311973615337</v>
      </c>
      <c r="BE143" s="59">
        <v>1.3549311973615337</v>
      </c>
      <c r="BF143" s="59">
        <v>1.350686498266658</v>
      </c>
      <c r="BG143" s="59">
        <v>1.350686498266658</v>
      </c>
      <c r="BH143" s="59">
        <v>1.350686498266658</v>
      </c>
      <c r="BI143" s="59">
        <v>1.350686498266658</v>
      </c>
      <c r="BJ143" s="59">
        <v>1.350686498266658</v>
      </c>
      <c r="BK143" s="59">
        <v>1.3443663791792686</v>
      </c>
      <c r="BL143" s="59">
        <v>1.3443663791792686</v>
      </c>
      <c r="BM143" s="59">
        <v>1.3443663791792686</v>
      </c>
      <c r="BN143" s="59">
        <v>1.3443663791792686</v>
      </c>
      <c r="BO143" s="11"/>
    </row>
    <row r="144" spans="27:67" x14ac:dyDescent="0.2">
      <c r="AA144" s="209">
        <v>67</v>
      </c>
      <c r="AB144" s="210" t="s">
        <v>161</v>
      </c>
      <c r="AC144" s="211">
        <v>189.04</v>
      </c>
      <c r="AD144" s="212" t="s">
        <v>18</v>
      </c>
      <c r="AE144" s="212" t="s">
        <v>18</v>
      </c>
      <c r="AF144" s="212" t="s">
        <v>18</v>
      </c>
      <c r="AG144" s="212">
        <v>191.11</v>
      </c>
      <c r="AH144" s="212" t="s">
        <v>18</v>
      </c>
      <c r="AI144" s="212" t="s">
        <v>18</v>
      </c>
      <c r="AJ144" s="212">
        <v>186.95</v>
      </c>
      <c r="AK144" s="212" t="s">
        <v>18</v>
      </c>
      <c r="AL144" s="18"/>
      <c r="AM144" s="1"/>
      <c r="AN144" s="9"/>
      <c r="AO144" s="11"/>
      <c r="AP144" s="11"/>
      <c r="AQ144" s="11"/>
      <c r="AR144" s="11"/>
      <c r="AS144" s="58">
        <v>44286</v>
      </c>
      <c r="AT144" s="59">
        <v>1.4273496493168565</v>
      </c>
      <c r="AU144" s="59">
        <v>1.4412930732172549</v>
      </c>
      <c r="AV144" s="59">
        <v>1.4412930732172549</v>
      </c>
      <c r="AW144" s="59">
        <v>1.4311539244760283</v>
      </c>
      <c r="AX144" s="59">
        <v>1.4242929147429009</v>
      </c>
      <c r="AY144" s="59">
        <v>1.4242929147429009</v>
      </c>
      <c r="AZ144" s="59">
        <v>1.427712100623155</v>
      </c>
      <c r="BA144" s="59">
        <v>1.4298784290091848</v>
      </c>
      <c r="BB144" s="59">
        <v>1.4472771157530349</v>
      </c>
      <c r="BC144" s="59">
        <v>1.4472771157530349</v>
      </c>
      <c r="BD144" s="59">
        <v>1.4429512218972664</v>
      </c>
      <c r="BE144" s="59">
        <v>1.4429512218972664</v>
      </c>
      <c r="BF144" s="59">
        <v>1.4262793012319512</v>
      </c>
      <c r="BG144" s="59">
        <v>1.4262793012319512</v>
      </c>
      <c r="BH144" s="59">
        <v>1.4262793012319512</v>
      </c>
      <c r="BI144" s="59">
        <v>1.4262793012319512</v>
      </c>
      <c r="BJ144" s="59">
        <v>1.4262793012319512</v>
      </c>
      <c r="BK144" s="59">
        <v>1.4181079949148405</v>
      </c>
      <c r="BL144" s="59">
        <v>1.4181079949148405</v>
      </c>
      <c r="BM144" s="59">
        <v>1.4181079949148405</v>
      </c>
      <c r="BN144" s="59">
        <v>1.4181079949148405</v>
      </c>
      <c r="BO144" s="11"/>
    </row>
    <row r="145" spans="27:67" x14ac:dyDescent="0.2">
      <c r="AA145" s="209">
        <v>68</v>
      </c>
      <c r="AB145" s="210" t="s">
        <v>162</v>
      </c>
      <c r="AC145" s="211">
        <v>180.72</v>
      </c>
      <c r="AD145" s="212" t="s">
        <v>18</v>
      </c>
      <c r="AE145" s="212" t="s">
        <v>18</v>
      </c>
      <c r="AF145" s="212" t="s">
        <v>18</v>
      </c>
      <c r="AG145" s="212">
        <v>182.71</v>
      </c>
      <c r="AH145" s="212" t="s">
        <v>18</v>
      </c>
      <c r="AI145" s="212" t="s">
        <v>18</v>
      </c>
      <c r="AJ145" s="212">
        <v>178.71</v>
      </c>
      <c r="AK145" s="212" t="s">
        <v>18</v>
      </c>
      <c r="AL145" s="18"/>
      <c r="AM145" s="1"/>
      <c r="AN145" s="9"/>
      <c r="AO145" s="11"/>
      <c r="AP145" s="11"/>
      <c r="AQ145" s="11"/>
      <c r="AR145" s="11"/>
      <c r="AS145" s="58">
        <v>44377</v>
      </c>
      <c r="AT145" s="59">
        <v>1.3555077391423138</v>
      </c>
      <c r="AU145" s="59">
        <v>1.3520572919486444</v>
      </c>
      <c r="AV145" s="59">
        <v>1.3520572919486444</v>
      </c>
      <c r="AW145" s="59">
        <v>1.34254589538089</v>
      </c>
      <c r="AX145" s="59">
        <v>1.3386211604726512</v>
      </c>
      <c r="AY145" s="59">
        <v>1.3386211604726512</v>
      </c>
      <c r="AZ145" s="59">
        <v>1.3405747423691603</v>
      </c>
      <c r="BA145" s="59">
        <v>1.3426088535297513</v>
      </c>
      <c r="BB145" s="59">
        <v>1.3425576212922405</v>
      </c>
      <c r="BC145" s="59">
        <v>1.3425576212922405</v>
      </c>
      <c r="BD145" s="59">
        <v>1.3299089602739786</v>
      </c>
      <c r="BE145" s="59">
        <v>1.3299089602739786</v>
      </c>
      <c r="BF145" s="59">
        <v>1.3317267051652204</v>
      </c>
      <c r="BG145" s="59">
        <v>1.3317267051652204</v>
      </c>
      <c r="BH145" s="59">
        <v>1.3317267051652204</v>
      </c>
      <c r="BI145" s="59">
        <v>1.3317267051652204</v>
      </c>
      <c r="BJ145" s="59">
        <v>1.3317267051652204</v>
      </c>
      <c r="BK145" s="59">
        <v>1.3253345746867666</v>
      </c>
      <c r="BL145" s="59">
        <v>1.3253345746867666</v>
      </c>
      <c r="BM145" s="59">
        <v>1.3253345746867666</v>
      </c>
      <c r="BN145" s="59">
        <v>1.3253345746867666</v>
      </c>
      <c r="BO145" s="11"/>
    </row>
    <row r="146" spans="27:67" x14ac:dyDescent="0.2">
      <c r="AA146" s="209">
        <v>69</v>
      </c>
      <c r="AB146" s="210" t="s">
        <v>163</v>
      </c>
      <c r="AC146" s="211">
        <v>176.01</v>
      </c>
      <c r="AD146" s="212" t="s">
        <v>18</v>
      </c>
      <c r="AE146" s="212" t="s">
        <v>18</v>
      </c>
      <c r="AF146" s="212" t="s">
        <v>18</v>
      </c>
      <c r="AG146" s="212">
        <v>177.95</v>
      </c>
      <c r="AH146" s="212" t="s">
        <v>18</v>
      </c>
      <c r="AI146" s="212" t="s">
        <v>18</v>
      </c>
      <c r="AJ146" s="212">
        <v>174.04</v>
      </c>
      <c r="AK146" s="212" t="s">
        <v>18</v>
      </c>
      <c r="AL146" s="18"/>
      <c r="AM146" s="1"/>
      <c r="AN146" s="9"/>
      <c r="AO146" s="11"/>
      <c r="AP146" s="11"/>
      <c r="AQ146" s="11"/>
      <c r="AR146" s="11"/>
      <c r="AS146" s="58">
        <v>44469</v>
      </c>
      <c r="AT146" s="59">
        <v>1.2527797958801423</v>
      </c>
      <c r="AU146" s="59">
        <v>1.2600720335029305</v>
      </c>
      <c r="AV146" s="59">
        <v>1.2600720335029305</v>
      </c>
      <c r="AW146" s="59">
        <v>1.2606064745360468</v>
      </c>
      <c r="AX146" s="59">
        <v>1.253390599693494</v>
      </c>
      <c r="AY146" s="59">
        <v>1.253390599693494</v>
      </c>
      <c r="AZ146" s="59">
        <v>1.2587556266377089</v>
      </c>
      <c r="BA146" s="59">
        <v>1.2654183350893038</v>
      </c>
      <c r="BB146" s="59">
        <v>1.2689580541514556</v>
      </c>
      <c r="BC146" s="59">
        <v>1.2689580541514556</v>
      </c>
      <c r="BD146" s="59">
        <v>1.2629714722449941</v>
      </c>
      <c r="BE146" s="59">
        <v>1.2629714722449941</v>
      </c>
      <c r="BF146" s="59">
        <v>1.2575322994950142</v>
      </c>
      <c r="BG146" s="59">
        <v>1.2575322994950142</v>
      </c>
      <c r="BH146" s="59">
        <v>1.2575322994950142</v>
      </c>
      <c r="BI146" s="59">
        <v>1.2575322994950142</v>
      </c>
      <c r="BJ146" s="59">
        <v>1.2575322994950142</v>
      </c>
      <c r="BK146" s="59">
        <v>1.2526791821235981</v>
      </c>
      <c r="BL146" s="59">
        <v>1.2526791821235981</v>
      </c>
      <c r="BM146" s="59">
        <v>1.2526791821235981</v>
      </c>
      <c r="BN146" s="59">
        <v>1.2526791821235981</v>
      </c>
      <c r="BO146" s="11"/>
    </row>
    <row r="147" spans="27:67" x14ac:dyDescent="0.2">
      <c r="AA147" s="209">
        <v>70</v>
      </c>
      <c r="AB147" s="210" t="s">
        <v>164</v>
      </c>
      <c r="AC147" s="211">
        <v>244.54</v>
      </c>
      <c r="AD147" s="212">
        <v>207.57</v>
      </c>
      <c r="AE147" s="212" t="s">
        <v>18</v>
      </c>
      <c r="AF147" s="212" t="s">
        <v>18</v>
      </c>
      <c r="AG147" s="212">
        <v>231.09</v>
      </c>
      <c r="AH147" s="212" t="s">
        <v>18</v>
      </c>
      <c r="AI147" s="212" t="s">
        <v>18</v>
      </c>
      <c r="AJ147" s="212">
        <v>294.98</v>
      </c>
      <c r="AK147" s="212" t="s">
        <v>18</v>
      </c>
      <c r="AL147" s="18"/>
      <c r="AM147" s="1"/>
      <c r="AN147" s="9"/>
      <c r="AO147" s="11"/>
      <c r="AP147" s="11"/>
      <c r="AQ147" s="11"/>
      <c r="AR147" s="11"/>
      <c r="AS147" s="58">
        <v>44561</v>
      </c>
      <c r="AT147" s="81">
        <v>1.2222241911025777</v>
      </c>
      <c r="AU147" s="81">
        <v>1.2245597993225759</v>
      </c>
      <c r="AV147" s="81">
        <v>1.2245597993225759</v>
      </c>
      <c r="AW147" s="81">
        <v>1.2262708896265049</v>
      </c>
      <c r="AX147" s="81">
        <v>1.2228200972619452</v>
      </c>
      <c r="AY147" s="81">
        <v>1.2228200972619452</v>
      </c>
      <c r="AZ147" s="81">
        <v>1.2268573359041997</v>
      </c>
      <c r="BA147" s="81">
        <v>1.2285614903779649</v>
      </c>
      <c r="BB147" s="81">
        <v>1.231998110826656</v>
      </c>
      <c r="BC147" s="81">
        <v>1.231998110826656</v>
      </c>
      <c r="BD147" s="81">
        <v>1.2297677431791565</v>
      </c>
      <c r="BE147" s="81">
        <v>1.2297677431791565</v>
      </c>
      <c r="BF147" s="81">
        <v>1.2256650092543999</v>
      </c>
      <c r="BG147" s="81">
        <v>1.2256650092543999</v>
      </c>
      <c r="BH147" s="81">
        <v>1.2256650092543999</v>
      </c>
      <c r="BI147" s="81">
        <v>1.2256650092543999</v>
      </c>
      <c r="BJ147" s="81">
        <v>1.2256650092543999</v>
      </c>
      <c r="BK147" s="81">
        <v>1.2257134854438336</v>
      </c>
      <c r="BL147" s="81">
        <v>1.2257134854438336</v>
      </c>
      <c r="BM147" s="81">
        <v>1.2257134854438336</v>
      </c>
      <c r="BN147" s="81">
        <v>1.2257134854438336</v>
      </c>
    </row>
    <row r="148" spans="27:67" x14ac:dyDescent="0.2">
      <c r="AA148" s="209">
        <v>71</v>
      </c>
      <c r="AB148" s="210" t="s">
        <v>165</v>
      </c>
      <c r="AC148" s="211">
        <v>230.62</v>
      </c>
      <c r="AD148" s="212">
        <v>193.58</v>
      </c>
      <c r="AE148" s="212" t="s">
        <v>18</v>
      </c>
      <c r="AF148" s="212" t="s">
        <v>18</v>
      </c>
      <c r="AG148" s="212">
        <v>221.65</v>
      </c>
      <c r="AH148" s="212" t="s">
        <v>18</v>
      </c>
      <c r="AI148" s="212" t="s">
        <v>18</v>
      </c>
      <c r="AJ148" s="212">
        <v>276.64</v>
      </c>
      <c r="AK148" s="212" t="s">
        <v>18</v>
      </c>
      <c r="AL148" s="18"/>
      <c r="AM148" s="1"/>
      <c r="AN148" s="9"/>
      <c r="AO148" s="11"/>
      <c r="AP148" s="11"/>
      <c r="AQ148" s="11"/>
      <c r="AR148" s="11"/>
      <c r="AS148" s="58">
        <v>44651</v>
      </c>
      <c r="AT148" s="59">
        <v>1.1701524089062498</v>
      </c>
      <c r="AU148" s="59">
        <v>1.17014792099625</v>
      </c>
      <c r="AV148" s="59">
        <v>1.17014792099625</v>
      </c>
      <c r="AW148" s="59">
        <v>1.1723431067174996</v>
      </c>
      <c r="AX148" s="59">
        <v>1.1707229270100001</v>
      </c>
      <c r="AY148" s="59">
        <v>1.1707229270100001</v>
      </c>
      <c r="AZ148" s="59">
        <v>1.17402615876</v>
      </c>
      <c r="BA148" s="59">
        <v>1.1734111655949999</v>
      </c>
      <c r="BB148" s="59">
        <v>1.1766935155937497</v>
      </c>
      <c r="BC148" s="59">
        <v>1.1766935155937497</v>
      </c>
      <c r="BD148" s="59">
        <v>1.17624843919575</v>
      </c>
      <c r="BE148" s="59">
        <v>1.17624843919575</v>
      </c>
      <c r="BF148" s="59">
        <v>1.1728851763199999</v>
      </c>
      <c r="BG148" s="59">
        <v>1.1728851763199999</v>
      </c>
      <c r="BH148" s="59">
        <v>1.1728851763199999</v>
      </c>
      <c r="BI148" s="59">
        <v>1.1728851763199999</v>
      </c>
      <c r="BJ148" s="59">
        <v>1.1728851763199999</v>
      </c>
      <c r="BK148" s="59">
        <v>1.1751807147112499</v>
      </c>
      <c r="BL148" s="59">
        <v>1.1751807147112499</v>
      </c>
      <c r="BM148" s="59">
        <v>1.1751807147112499</v>
      </c>
      <c r="BN148" s="59">
        <v>1.1751807147112499</v>
      </c>
    </row>
    <row r="149" spans="27:67" x14ac:dyDescent="0.2">
      <c r="AA149" s="209">
        <v>72</v>
      </c>
      <c r="AB149" s="210" t="s">
        <v>166</v>
      </c>
      <c r="AC149" s="211">
        <v>301.63</v>
      </c>
      <c r="AD149" s="212">
        <v>253.19</v>
      </c>
      <c r="AE149" s="212" t="s">
        <v>18</v>
      </c>
      <c r="AF149" s="212" t="s">
        <v>18</v>
      </c>
      <c r="AG149" s="212">
        <v>289.93</v>
      </c>
      <c r="AH149" s="212" t="s">
        <v>18</v>
      </c>
      <c r="AI149" s="212" t="s">
        <v>18</v>
      </c>
      <c r="AJ149" s="212">
        <v>361.77</v>
      </c>
      <c r="AK149" s="212" t="s">
        <v>18</v>
      </c>
      <c r="AL149" s="18"/>
      <c r="AM149" s="1"/>
      <c r="AN149" s="9"/>
      <c r="AO149" s="11"/>
      <c r="AP149" s="11"/>
      <c r="AQ149" s="11"/>
      <c r="AR149" s="11"/>
      <c r="AS149" s="58">
        <v>44742</v>
      </c>
      <c r="AT149" s="59">
        <v>1.1107284374999999</v>
      </c>
      <c r="AU149" s="59">
        <v>1.1107241775000003</v>
      </c>
      <c r="AV149" s="59">
        <v>1.1107241775000003</v>
      </c>
      <c r="AW149" s="59">
        <v>1.1096479949999998</v>
      </c>
      <c r="AX149" s="59">
        <v>1.1107428150000003</v>
      </c>
      <c r="AY149" s="59">
        <v>1.1107428150000003</v>
      </c>
      <c r="AZ149" s="59">
        <v>1.1112410399999999</v>
      </c>
      <c r="BA149" s="59">
        <v>1.1090842774999998</v>
      </c>
      <c r="BB149" s="59">
        <v>1.1085195624999997</v>
      </c>
      <c r="BC149" s="59">
        <v>1.1085195624999997</v>
      </c>
      <c r="BD149" s="59">
        <v>1.1112408494999999</v>
      </c>
      <c r="BE149" s="59">
        <v>1.1112408494999999</v>
      </c>
      <c r="BF149" s="59">
        <v>1.1106867199999999</v>
      </c>
      <c r="BG149" s="59">
        <v>1.1106867199999999</v>
      </c>
      <c r="BH149" s="59">
        <v>1.1106867199999999</v>
      </c>
      <c r="BI149" s="59">
        <v>1.1106867199999999</v>
      </c>
      <c r="BJ149" s="59">
        <v>1.1106867199999999</v>
      </c>
      <c r="BK149" s="59">
        <v>1.1133876974999997</v>
      </c>
      <c r="BL149" s="59">
        <v>1.1133876974999997</v>
      </c>
      <c r="BM149" s="59">
        <v>1.1133876974999997</v>
      </c>
      <c r="BN149" s="59">
        <v>1.1133876974999997</v>
      </c>
    </row>
    <row r="150" spans="27:67" x14ac:dyDescent="0.2">
      <c r="AA150" s="209">
        <v>73</v>
      </c>
      <c r="AB150" s="210" t="s">
        <v>167</v>
      </c>
      <c r="AC150" s="211">
        <v>228.89</v>
      </c>
      <c r="AD150" s="212">
        <v>192.1</v>
      </c>
      <c r="AE150" s="212" t="s">
        <v>18</v>
      </c>
      <c r="AF150" s="212" t="s">
        <v>18</v>
      </c>
      <c r="AG150" s="212">
        <v>220.01</v>
      </c>
      <c r="AH150" s="212" t="s">
        <v>18</v>
      </c>
      <c r="AI150" s="212" t="s">
        <v>18</v>
      </c>
      <c r="AJ150" s="212">
        <v>274.57</v>
      </c>
      <c r="AK150" s="212" t="s">
        <v>18</v>
      </c>
      <c r="AL150" s="18"/>
      <c r="AM150" s="1"/>
      <c r="AN150" s="9"/>
      <c r="AO150" s="11"/>
      <c r="AP150" s="11"/>
      <c r="AQ150" s="11"/>
      <c r="AR150" s="11"/>
      <c r="AS150" s="58">
        <v>44834</v>
      </c>
      <c r="AT150" s="59">
        <v>1.0429375000000001</v>
      </c>
      <c r="AU150" s="59">
        <v>1.0429335000000002</v>
      </c>
      <c r="AV150" s="59">
        <v>1.0429335000000002</v>
      </c>
      <c r="AW150" s="59">
        <v>1.0419229999999999</v>
      </c>
      <c r="AX150" s="59">
        <v>1.0429510000000002</v>
      </c>
      <c r="AY150" s="59">
        <v>1.0429510000000002</v>
      </c>
      <c r="AZ150" s="59">
        <v>1.04244</v>
      </c>
      <c r="BA150" s="59">
        <v>1.040905</v>
      </c>
      <c r="BB150" s="59">
        <v>1.0403749999999998</v>
      </c>
      <c r="BC150" s="59">
        <v>1.0403749999999998</v>
      </c>
      <c r="BD150" s="59">
        <v>1.042929</v>
      </c>
      <c r="BE150" s="59">
        <v>1.042929</v>
      </c>
      <c r="BF150" s="59">
        <v>1.0419200000000002</v>
      </c>
      <c r="BG150" s="59">
        <v>1.0419200000000002</v>
      </c>
      <c r="BH150" s="59">
        <v>1.0419200000000002</v>
      </c>
      <c r="BI150" s="59">
        <v>1.0419200000000002</v>
      </c>
      <c r="BJ150" s="59">
        <v>1.0419200000000002</v>
      </c>
      <c r="BK150" s="59">
        <v>1.04445375</v>
      </c>
      <c r="BL150" s="59">
        <v>1.04445375</v>
      </c>
      <c r="BM150" s="59">
        <v>1.04445375</v>
      </c>
      <c r="BN150" s="59">
        <v>1.04445375</v>
      </c>
    </row>
    <row r="151" spans="27:67" x14ac:dyDescent="0.2">
      <c r="AA151" s="209">
        <v>74</v>
      </c>
      <c r="AB151" s="210" t="s">
        <v>381</v>
      </c>
      <c r="AC151" s="211">
        <v>212.41</v>
      </c>
      <c r="AD151" s="212">
        <v>178.22</v>
      </c>
      <c r="AE151" s="212" t="s">
        <v>18</v>
      </c>
      <c r="AF151" s="212" t="s">
        <v>18</v>
      </c>
      <c r="AG151" s="212">
        <v>204.16</v>
      </c>
      <c r="AH151" s="212" t="s">
        <v>18</v>
      </c>
      <c r="AI151" s="212" t="s">
        <v>18</v>
      </c>
      <c r="AJ151" s="212">
        <v>254.83</v>
      </c>
      <c r="AK151" s="212" t="s">
        <v>18</v>
      </c>
      <c r="AL151" s="18"/>
      <c r="AM151" s="1"/>
      <c r="AN151" s="9"/>
      <c r="AO151" s="11"/>
      <c r="AP151" s="11"/>
      <c r="AQ151" s="11"/>
      <c r="AR151" s="11"/>
      <c r="AS151" s="58">
        <v>44926</v>
      </c>
      <c r="AT151" s="59">
        <v>1.0175000000000001</v>
      </c>
      <c r="AU151" s="59">
        <v>1.0170000000000001</v>
      </c>
      <c r="AV151" s="59">
        <v>1.0170000000000001</v>
      </c>
      <c r="AW151" s="59">
        <v>1.018</v>
      </c>
      <c r="AX151" s="59">
        <v>1.0205000000000002</v>
      </c>
      <c r="AY151" s="59">
        <v>1.0205000000000002</v>
      </c>
      <c r="AZ151" s="59">
        <v>1.02</v>
      </c>
      <c r="BA151" s="59">
        <v>1.018</v>
      </c>
      <c r="BB151" s="59">
        <v>1.0149999999999999</v>
      </c>
      <c r="BC151" s="59">
        <v>1.0149999999999999</v>
      </c>
      <c r="BD151" s="59">
        <v>1.0165</v>
      </c>
      <c r="BE151" s="59">
        <v>1.0165</v>
      </c>
      <c r="BF151" s="59">
        <v>1.0175000000000001</v>
      </c>
      <c r="BG151" s="59">
        <v>1.0175000000000001</v>
      </c>
      <c r="BH151" s="59">
        <v>1.0175000000000001</v>
      </c>
      <c r="BI151" s="59">
        <v>1.0175000000000001</v>
      </c>
      <c r="BJ151" s="59">
        <v>1.0175000000000001</v>
      </c>
      <c r="BK151" s="59">
        <v>1.0165</v>
      </c>
      <c r="BL151" s="59">
        <v>1.0165</v>
      </c>
      <c r="BM151" s="59">
        <v>1.0165</v>
      </c>
      <c r="BN151" s="59">
        <v>1.0165</v>
      </c>
    </row>
    <row r="152" spans="27:67" x14ac:dyDescent="0.2">
      <c r="AA152" s="209">
        <v>75</v>
      </c>
      <c r="AB152" s="210" t="s">
        <v>168</v>
      </c>
      <c r="AC152" s="211">
        <v>203.12</v>
      </c>
      <c r="AD152" s="212">
        <v>170.43</v>
      </c>
      <c r="AE152" s="212" t="s">
        <v>18</v>
      </c>
      <c r="AF152" s="212" t="s">
        <v>18</v>
      </c>
      <c r="AG152" s="212">
        <v>195.29</v>
      </c>
      <c r="AH152" s="212" t="s">
        <v>18</v>
      </c>
      <c r="AI152" s="212" t="s">
        <v>18</v>
      </c>
      <c r="AJ152" s="212">
        <v>243.65</v>
      </c>
      <c r="AK152" s="212" t="s">
        <v>18</v>
      </c>
      <c r="AL152" s="18"/>
      <c r="AM152" s="1"/>
      <c r="AN152" s="9"/>
      <c r="AO152" s="11"/>
      <c r="AP152" s="11"/>
      <c r="AQ152" s="11"/>
      <c r="AR152" s="11"/>
      <c r="AS152" s="58">
        <v>45016</v>
      </c>
      <c r="AT152" s="81">
        <v>1</v>
      </c>
      <c r="AU152" s="81">
        <v>1</v>
      </c>
      <c r="AV152" s="81">
        <v>1</v>
      </c>
      <c r="AW152" s="81">
        <v>1</v>
      </c>
      <c r="AX152" s="81">
        <v>1</v>
      </c>
      <c r="AY152" s="81">
        <v>1</v>
      </c>
      <c r="AZ152" s="81">
        <v>1</v>
      </c>
      <c r="BA152" s="81">
        <v>1</v>
      </c>
      <c r="BB152" s="81">
        <v>1</v>
      </c>
      <c r="BC152" s="81">
        <v>1</v>
      </c>
      <c r="BD152" s="81">
        <v>1</v>
      </c>
      <c r="BE152" s="81">
        <v>1</v>
      </c>
      <c r="BF152" s="81">
        <v>1</v>
      </c>
      <c r="BG152" s="81">
        <v>1</v>
      </c>
      <c r="BH152" s="81">
        <v>1</v>
      </c>
      <c r="BI152" s="81">
        <v>1</v>
      </c>
      <c r="BJ152" s="81">
        <v>1</v>
      </c>
      <c r="BK152" s="81">
        <v>1</v>
      </c>
      <c r="BL152" s="81">
        <v>1</v>
      </c>
      <c r="BM152" s="81">
        <v>1</v>
      </c>
      <c r="BN152" s="81">
        <v>1</v>
      </c>
    </row>
    <row r="153" spans="27:67" x14ac:dyDescent="0.2">
      <c r="AA153" s="209">
        <v>76</v>
      </c>
      <c r="AB153" s="210" t="s">
        <v>169</v>
      </c>
      <c r="AC153" s="211">
        <v>229.45</v>
      </c>
      <c r="AD153" s="212">
        <v>192.54</v>
      </c>
      <c r="AE153" s="212" t="s">
        <v>18</v>
      </c>
      <c r="AF153" s="212" t="s">
        <v>18</v>
      </c>
      <c r="AG153" s="212">
        <v>220.6</v>
      </c>
      <c r="AH153" s="212" t="s">
        <v>18</v>
      </c>
      <c r="AI153" s="212" t="s">
        <v>18</v>
      </c>
      <c r="AJ153" s="212">
        <v>275.22000000000003</v>
      </c>
      <c r="AK153" s="212" t="s">
        <v>18</v>
      </c>
      <c r="AL153" s="18"/>
      <c r="AM153" s="1"/>
      <c r="AN153" s="9"/>
      <c r="AO153" s="11"/>
      <c r="AP153" s="11"/>
      <c r="AQ153" s="11"/>
      <c r="AR153" s="11"/>
      <c r="AS153" s="58">
        <v>45107</v>
      </c>
      <c r="AT153" s="9"/>
    </row>
    <row r="154" spans="27:67" x14ac:dyDescent="0.2">
      <c r="AA154" s="209">
        <v>77</v>
      </c>
      <c r="AB154" s="210" t="s">
        <v>170</v>
      </c>
      <c r="AC154" s="211">
        <v>253.56</v>
      </c>
      <c r="AD154" s="212">
        <v>212.81</v>
      </c>
      <c r="AE154" s="212" t="s">
        <v>18</v>
      </c>
      <c r="AF154" s="212" t="s">
        <v>18</v>
      </c>
      <c r="AG154" s="212">
        <v>243.76</v>
      </c>
      <c r="AH154" s="212" t="s">
        <v>18</v>
      </c>
      <c r="AI154" s="212" t="s">
        <v>18</v>
      </c>
      <c r="AJ154" s="212">
        <v>304.13</v>
      </c>
      <c r="AK154" s="212" t="s">
        <v>18</v>
      </c>
      <c r="AL154" s="18"/>
      <c r="AM154" s="1"/>
      <c r="AN154" s="9"/>
      <c r="AO154" s="11"/>
      <c r="AP154" s="11"/>
      <c r="AQ154" s="11"/>
      <c r="AR154" s="11"/>
      <c r="AS154" s="58">
        <v>45199</v>
      </c>
    </row>
    <row r="155" spans="27:67" x14ac:dyDescent="0.2">
      <c r="AA155" s="209">
        <v>78</v>
      </c>
      <c r="AB155" s="210" t="s">
        <v>171</v>
      </c>
      <c r="AC155" s="211">
        <v>242.36</v>
      </c>
      <c r="AD155" s="212">
        <v>203.39</v>
      </c>
      <c r="AE155" s="212" t="s">
        <v>18</v>
      </c>
      <c r="AF155" s="212" t="s">
        <v>18</v>
      </c>
      <c r="AG155" s="212">
        <v>232.95</v>
      </c>
      <c r="AH155" s="212" t="s">
        <v>18</v>
      </c>
      <c r="AI155" s="212" t="s">
        <v>18</v>
      </c>
      <c r="AJ155" s="212">
        <v>290.69</v>
      </c>
      <c r="AK155" s="212" t="s">
        <v>18</v>
      </c>
      <c r="AL155" s="18"/>
      <c r="AM155" s="1"/>
      <c r="AN155" s="9"/>
      <c r="AO155" s="11"/>
      <c r="AP155" s="11"/>
      <c r="AQ155" s="11"/>
      <c r="AR155" s="11"/>
      <c r="AS155" s="58">
        <v>45291</v>
      </c>
      <c r="AT155" s="9"/>
    </row>
    <row r="156" spans="27:67" x14ac:dyDescent="0.2">
      <c r="AA156" s="209">
        <v>79</v>
      </c>
      <c r="AB156" s="210" t="s">
        <v>164</v>
      </c>
      <c r="AC156" s="211">
        <v>198.56</v>
      </c>
      <c r="AD156" s="212">
        <v>198.06</v>
      </c>
      <c r="AE156" s="212" t="s">
        <v>18</v>
      </c>
      <c r="AF156" s="212" t="s">
        <v>18</v>
      </c>
      <c r="AG156" s="212">
        <v>176.91</v>
      </c>
      <c r="AH156" s="212" t="s">
        <v>18</v>
      </c>
      <c r="AI156" s="212" t="s">
        <v>18</v>
      </c>
      <c r="AJ156" s="212">
        <v>220.71</v>
      </c>
      <c r="AK156" s="212" t="s">
        <v>18</v>
      </c>
      <c r="AL156" s="18"/>
      <c r="AM156" s="1"/>
      <c r="AN156" s="9"/>
      <c r="AO156" s="11"/>
      <c r="AP156" s="11"/>
      <c r="AQ156" s="11"/>
      <c r="AR156" s="11"/>
      <c r="AS156" s="58">
        <v>45382</v>
      </c>
      <c r="AT156" s="9"/>
    </row>
    <row r="157" spans="27:67" ht="15" x14ac:dyDescent="0.25">
      <c r="AA157" s="219">
        <v>1261</v>
      </c>
      <c r="AB157" s="220" t="s">
        <v>172</v>
      </c>
      <c r="AC157" s="223" t="s">
        <v>18</v>
      </c>
      <c r="AD157" s="222" t="s">
        <v>18</v>
      </c>
      <c r="AE157" s="222" t="s">
        <v>18</v>
      </c>
      <c r="AF157" s="222" t="s">
        <v>18</v>
      </c>
      <c r="AG157" s="222" t="s">
        <v>18</v>
      </c>
      <c r="AH157" s="222" t="s">
        <v>18</v>
      </c>
      <c r="AI157" s="222" t="s">
        <v>18</v>
      </c>
      <c r="AJ157" s="222" t="s">
        <v>18</v>
      </c>
      <c r="AK157" s="222" t="s">
        <v>18</v>
      </c>
      <c r="AL157" s="18"/>
      <c r="AM157" s="1"/>
      <c r="AN157" s="9"/>
      <c r="AO157" s="11"/>
      <c r="AP157" s="11"/>
      <c r="AQ157" s="11"/>
      <c r="AR157" s="11"/>
      <c r="AS157" s="58">
        <v>45473</v>
      </c>
      <c r="AT157" s="9"/>
    </row>
    <row r="158" spans="27:67" x14ac:dyDescent="0.2">
      <c r="AA158" s="209">
        <v>10</v>
      </c>
      <c r="AB158" s="210" t="s">
        <v>173</v>
      </c>
      <c r="AC158" s="211">
        <v>194.97</v>
      </c>
      <c r="AD158" s="212">
        <v>176.59</v>
      </c>
      <c r="AE158" s="212">
        <v>203.39</v>
      </c>
      <c r="AF158" s="212" t="s">
        <v>18</v>
      </c>
      <c r="AG158" s="212">
        <v>179.14</v>
      </c>
      <c r="AH158" s="212" t="s">
        <v>18</v>
      </c>
      <c r="AI158" s="212" t="s">
        <v>18</v>
      </c>
      <c r="AJ158" s="212">
        <v>218.68</v>
      </c>
      <c r="AK158" s="212">
        <v>197.03</v>
      </c>
      <c r="AL158" s="18"/>
      <c r="AM158" s="1"/>
      <c r="AN158" s="9"/>
      <c r="AO158" s="11"/>
      <c r="AP158" s="11"/>
      <c r="AQ158" s="11"/>
      <c r="AR158" s="11"/>
      <c r="AS158" s="58">
        <v>45565</v>
      </c>
      <c r="AT158" s="9"/>
    </row>
    <row r="159" spans="27:67" ht="15" x14ac:dyDescent="0.25">
      <c r="AA159" s="209">
        <v>12</v>
      </c>
      <c r="AB159" s="210" t="s">
        <v>174</v>
      </c>
      <c r="AC159" s="211">
        <v>187.04</v>
      </c>
      <c r="AD159" s="212">
        <v>177.58</v>
      </c>
      <c r="AE159" s="212">
        <v>204.29</v>
      </c>
      <c r="AF159" s="212" t="s">
        <v>18</v>
      </c>
      <c r="AG159" s="212">
        <v>179.25</v>
      </c>
      <c r="AH159" s="212" t="s">
        <v>18</v>
      </c>
      <c r="AI159" s="212" t="s">
        <v>18</v>
      </c>
      <c r="AJ159" s="212" t="s">
        <v>18</v>
      </c>
      <c r="AK159" s="212" t="s">
        <v>18</v>
      </c>
      <c r="AL159" s="18"/>
      <c r="AM159" s="1"/>
      <c r="AN159" s="9"/>
      <c r="AO159" s="11"/>
      <c r="AP159" s="11"/>
      <c r="AQ159" s="11"/>
      <c r="AR159" s="11"/>
      <c r="AS159" s="58">
        <v>45657</v>
      </c>
      <c r="AT159" s="229"/>
      <c r="AU159" s="229"/>
      <c r="AV159" s="229"/>
      <c r="AW159" s="229"/>
      <c r="AX159" s="229"/>
      <c r="AY159" s="229"/>
      <c r="AZ159" s="229"/>
      <c r="BA159" s="229"/>
      <c r="BB159" s="229"/>
      <c r="BC159" s="229"/>
      <c r="BD159" s="229"/>
      <c r="BE159" s="229"/>
      <c r="BF159" s="229"/>
      <c r="BG159" s="229"/>
      <c r="BH159" s="229"/>
      <c r="BI159" s="229"/>
      <c r="BJ159" s="229"/>
      <c r="BK159" s="229"/>
      <c r="BL159" s="229"/>
      <c r="BM159" s="229"/>
      <c r="BN159" s="229"/>
    </row>
    <row r="160" spans="27:67" x14ac:dyDescent="0.2">
      <c r="AA160" s="209">
        <v>19</v>
      </c>
      <c r="AB160" s="210" t="s">
        <v>175</v>
      </c>
      <c r="AC160" s="211">
        <v>159.05000000000001</v>
      </c>
      <c r="AD160" s="212">
        <v>150.96</v>
      </c>
      <c r="AE160" s="212">
        <v>173.69</v>
      </c>
      <c r="AF160" s="212" t="s">
        <v>18</v>
      </c>
      <c r="AG160" s="212">
        <v>152.51</v>
      </c>
      <c r="AH160" s="212" t="s">
        <v>18</v>
      </c>
      <c r="AI160" s="212" t="s">
        <v>18</v>
      </c>
      <c r="AJ160" s="212" t="s">
        <v>18</v>
      </c>
      <c r="AK160" s="212" t="s">
        <v>18</v>
      </c>
      <c r="AL160" s="18"/>
      <c r="AM160" s="1"/>
      <c r="AN160" s="9"/>
      <c r="AO160" s="11"/>
      <c r="AP160" s="11"/>
      <c r="AQ160" s="11"/>
      <c r="AR160" s="11"/>
      <c r="AS160" s="11"/>
    </row>
    <row r="161" spans="27:68" ht="15" x14ac:dyDescent="0.25">
      <c r="AA161" s="209">
        <v>40</v>
      </c>
      <c r="AB161" s="210" t="s">
        <v>176</v>
      </c>
      <c r="AC161" s="211">
        <v>394.07</v>
      </c>
      <c r="AD161" s="212">
        <v>324.94</v>
      </c>
      <c r="AE161" s="212">
        <v>448.91</v>
      </c>
      <c r="AF161" s="212" t="s">
        <v>18</v>
      </c>
      <c r="AG161" s="212">
        <v>422.08</v>
      </c>
      <c r="AH161" s="212" t="s">
        <v>18</v>
      </c>
      <c r="AI161" s="212" t="s">
        <v>18</v>
      </c>
      <c r="AJ161" s="212">
        <v>380.32</v>
      </c>
      <c r="AK161" s="212" t="s">
        <v>18</v>
      </c>
      <c r="AL161" s="18"/>
      <c r="AM161" s="1"/>
      <c r="AN161" s="9"/>
      <c r="AO161" s="11"/>
      <c r="AP161" s="11"/>
      <c r="AQ161" s="11"/>
      <c r="AR161" s="11"/>
      <c r="AS161" s="11"/>
      <c r="AT161" s="230"/>
      <c r="AU161" s="230"/>
      <c r="AV161" s="230"/>
      <c r="AW161" s="230"/>
      <c r="AX161" s="230"/>
      <c r="AY161" s="230"/>
      <c r="AZ161" s="230"/>
      <c r="BA161" s="230"/>
      <c r="BB161" s="230"/>
      <c r="BC161" s="230"/>
      <c r="BD161" s="230"/>
      <c r="BE161" s="230"/>
      <c r="BF161" s="230"/>
      <c r="BG161" s="230"/>
      <c r="BH161" s="230"/>
      <c r="BI161" s="230"/>
      <c r="BJ161" s="230"/>
      <c r="BK161" s="230"/>
      <c r="BL161" s="230"/>
      <c r="BM161" s="230"/>
      <c r="BN161" s="230"/>
    </row>
    <row r="162" spans="27:68" x14ac:dyDescent="0.2">
      <c r="AA162" s="209">
        <v>41</v>
      </c>
      <c r="AB162" s="210" t="s">
        <v>177</v>
      </c>
      <c r="AC162" s="211">
        <v>488.24</v>
      </c>
      <c r="AD162" s="212">
        <v>436.29</v>
      </c>
      <c r="AE162" s="212">
        <v>536.26</v>
      </c>
      <c r="AF162" s="212" t="s">
        <v>18</v>
      </c>
      <c r="AG162" s="212">
        <v>496.96</v>
      </c>
      <c r="AH162" s="212" t="s">
        <v>18</v>
      </c>
      <c r="AI162" s="212" t="s">
        <v>18</v>
      </c>
      <c r="AJ162" s="212">
        <v>483.44</v>
      </c>
      <c r="AK162" s="212" t="s">
        <v>18</v>
      </c>
      <c r="AL162" s="18"/>
      <c r="AM162" s="1"/>
      <c r="AN162" s="9"/>
      <c r="AO162" s="11"/>
      <c r="AP162" s="11"/>
      <c r="AQ162" s="11"/>
      <c r="AR162" s="11"/>
      <c r="AS162" s="11"/>
      <c r="AT162" s="9"/>
    </row>
    <row r="163" spans="27:68" x14ac:dyDescent="0.2">
      <c r="AA163" s="209">
        <v>42</v>
      </c>
      <c r="AB163" s="210" t="s">
        <v>178</v>
      </c>
      <c r="AC163" s="211">
        <v>311.63</v>
      </c>
      <c r="AD163" s="212">
        <v>278.45</v>
      </c>
      <c r="AE163" s="212">
        <v>342.23</v>
      </c>
      <c r="AF163" s="212" t="s">
        <v>18</v>
      </c>
      <c r="AG163" s="212">
        <v>317.20999999999998</v>
      </c>
      <c r="AH163" s="212" t="s">
        <v>18</v>
      </c>
      <c r="AI163" s="212" t="s">
        <v>18</v>
      </c>
      <c r="AJ163" s="212">
        <v>308.58999999999997</v>
      </c>
      <c r="AK163" s="212" t="s">
        <v>18</v>
      </c>
      <c r="AL163" s="18"/>
      <c r="AM163" s="1"/>
      <c r="AN163" s="9"/>
      <c r="AO163" s="11"/>
      <c r="AP163" s="11"/>
      <c r="AQ163" s="11"/>
      <c r="AR163" s="11"/>
      <c r="AS163" s="11"/>
      <c r="AT163" s="37">
        <v>111</v>
      </c>
      <c r="AU163" s="79">
        <v>112</v>
      </c>
      <c r="AV163" s="79">
        <v>112</v>
      </c>
      <c r="AW163" s="80">
        <v>113</v>
      </c>
      <c r="AX163" s="80">
        <v>121</v>
      </c>
      <c r="AY163" s="80">
        <v>121</v>
      </c>
      <c r="AZ163" s="80">
        <v>122</v>
      </c>
      <c r="BA163" s="79">
        <v>123</v>
      </c>
      <c r="BB163" s="79">
        <v>124</v>
      </c>
      <c r="BC163" s="79">
        <v>124</v>
      </c>
      <c r="BD163" s="79">
        <v>125</v>
      </c>
      <c r="BE163" s="79">
        <v>125</v>
      </c>
      <c r="BF163" s="79">
        <v>126</v>
      </c>
      <c r="BG163" s="79">
        <v>126</v>
      </c>
      <c r="BH163" s="79">
        <v>126</v>
      </c>
      <c r="BI163" s="79">
        <v>126</v>
      </c>
      <c r="BJ163" s="79">
        <v>126</v>
      </c>
      <c r="BK163" s="79">
        <v>127</v>
      </c>
      <c r="BL163" s="79">
        <v>127</v>
      </c>
      <c r="BM163" s="79">
        <v>127</v>
      </c>
      <c r="BN163" s="79">
        <v>127</v>
      </c>
      <c r="BO163" s="14" t="s">
        <v>396</v>
      </c>
    </row>
    <row r="164" spans="27:68" ht="15" x14ac:dyDescent="0.25">
      <c r="AA164" s="209">
        <v>43</v>
      </c>
      <c r="AB164" s="210" t="s">
        <v>179</v>
      </c>
      <c r="AC164" s="211">
        <v>351.53</v>
      </c>
      <c r="AD164" s="212">
        <v>314.16000000000003</v>
      </c>
      <c r="AE164" s="212">
        <v>386.14</v>
      </c>
      <c r="AF164" s="212" t="s">
        <v>18</v>
      </c>
      <c r="AG164" s="212">
        <v>357.76</v>
      </c>
      <c r="AH164" s="212" t="s">
        <v>18</v>
      </c>
      <c r="AI164" s="212" t="s">
        <v>18</v>
      </c>
      <c r="AJ164" s="212">
        <v>348.07</v>
      </c>
      <c r="AK164" s="212" t="s">
        <v>18</v>
      </c>
      <c r="AL164" s="18"/>
      <c r="AM164" s="1"/>
      <c r="AN164" s="9"/>
      <c r="AO164" s="11"/>
      <c r="AP164" s="11"/>
      <c r="AQ164" s="11"/>
      <c r="AR164" s="11"/>
      <c r="AS164" s="11"/>
      <c r="AT164" s="229">
        <f>(AT161+$BO$164)/200</f>
        <v>0.53200000000000003</v>
      </c>
      <c r="AU164" s="229">
        <f t="shared" ref="AU164:BN164" si="0">(AU161+$BO$164)/200</f>
        <v>0.53200000000000003</v>
      </c>
      <c r="AV164" s="229">
        <f t="shared" si="0"/>
        <v>0.53200000000000003</v>
      </c>
      <c r="AW164" s="229">
        <f t="shared" si="0"/>
        <v>0.53200000000000003</v>
      </c>
      <c r="AX164" s="229">
        <f t="shared" si="0"/>
        <v>0.53200000000000003</v>
      </c>
      <c r="AY164" s="229">
        <f t="shared" si="0"/>
        <v>0.53200000000000003</v>
      </c>
      <c r="AZ164" s="229">
        <f t="shared" si="0"/>
        <v>0.53200000000000003</v>
      </c>
      <c r="BA164" s="229">
        <f t="shared" si="0"/>
        <v>0.53200000000000003</v>
      </c>
      <c r="BB164" s="229">
        <f t="shared" si="0"/>
        <v>0.53200000000000003</v>
      </c>
      <c r="BC164" s="229">
        <f t="shared" si="0"/>
        <v>0.53200000000000003</v>
      </c>
      <c r="BD164" s="229">
        <f t="shared" si="0"/>
        <v>0.53200000000000003</v>
      </c>
      <c r="BE164" s="229">
        <f t="shared" si="0"/>
        <v>0.53200000000000003</v>
      </c>
      <c r="BF164" s="229">
        <f t="shared" si="0"/>
        <v>0.53200000000000003</v>
      </c>
      <c r="BG164" s="229">
        <f t="shared" si="0"/>
        <v>0.53200000000000003</v>
      </c>
      <c r="BH164" s="229">
        <f t="shared" si="0"/>
        <v>0.53200000000000003</v>
      </c>
      <c r="BI164" s="229">
        <f t="shared" si="0"/>
        <v>0.53200000000000003</v>
      </c>
      <c r="BJ164" s="229">
        <f t="shared" si="0"/>
        <v>0.53200000000000003</v>
      </c>
      <c r="BK164" s="229">
        <f t="shared" si="0"/>
        <v>0.53200000000000003</v>
      </c>
      <c r="BL164" s="229">
        <f t="shared" si="0"/>
        <v>0.53200000000000003</v>
      </c>
      <c r="BM164" s="229">
        <f t="shared" si="0"/>
        <v>0.53200000000000003</v>
      </c>
      <c r="BN164" s="229">
        <f t="shared" si="0"/>
        <v>0.53200000000000003</v>
      </c>
      <c r="BO164" s="231">
        <v>106.4</v>
      </c>
      <c r="BP164" s="14" t="s">
        <v>397</v>
      </c>
    </row>
    <row r="165" spans="27:68" ht="15" x14ac:dyDescent="0.25">
      <c r="AA165" s="209">
        <v>49</v>
      </c>
      <c r="AB165" s="210" t="s">
        <v>180</v>
      </c>
      <c r="AC165" s="211">
        <v>360.58</v>
      </c>
      <c r="AD165" s="212">
        <v>322.19</v>
      </c>
      <c r="AE165" s="212">
        <v>396</v>
      </c>
      <c r="AF165" s="212" t="s">
        <v>18</v>
      </c>
      <c r="AG165" s="212">
        <v>367.02</v>
      </c>
      <c r="AH165" s="212" t="s">
        <v>18</v>
      </c>
      <c r="AI165" s="212" t="s">
        <v>18</v>
      </c>
      <c r="AJ165" s="212">
        <v>357.05</v>
      </c>
      <c r="AK165" s="212" t="s">
        <v>18</v>
      </c>
      <c r="AL165" s="18"/>
      <c r="AM165" s="1"/>
      <c r="AN165" s="9"/>
      <c r="AO165" s="11"/>
      <c r="AP165" s="11"/>
      <c r="AQ165" s="11"/>
      <c r="AR165" s="11"/>
      <c r="AS165" s="11"/>
      <c r="AT165" s="229"/>
      <c r="AU165" s="229"/>
      <c r="AV165" s="229"/>
      <c r="AW165" s="229"/>
      <c r="AX165" s="229"/>
      <c r="AY165" s="229"/>
      <c r="AZ165" s="229"/>
      <c r="BA165" s="229"/>
      <c r="BB165" s="229"/>
      <c r="BC165" s="229"/>
      <c r="BD165" s="229"/>
      <c r="BE165" s="229"/>
      <c r="BF165" s="229"/>
      <c r="BG165" s="229"/>
      <c r="BH165" s="229"/>
      <c r="BI165" s="229"/>
      <c r="BJ165" s="229"/>
      <c r="BK165" s="229"/>
      <c r="BL165" s="229"/>
      <c r="BM165" s="229"/>
      <c r="BN165" s="229"/>
      <c r="BO165" s="228"/>
      <c r="BP165" s="14"/>
    </row>
    <row r="166" spans="27:68" ht="15" x14ac:dyDescent="0.25">
      <c r="AA166" s="219">
        <v>1262</v>
      </c>
      <c r="AB166" s="220" t="s">
        <v>181</v>
      </c>
      <c r="AC166" s="223" t="s">
        <v>18</v>
      </c>
      <c r="AD166" s="222" t="s">
        <v>18</v>
      </c>
      <c r="AE166" s="222" t="s">
        <v>18</v>
      </c>
      <c r="AF166" s="222" t="s">
        <v>18</v>
      </c>
      <c r="AG166" s="222" t="s">
        <v>18</v>
      </c>
      <c r="AH166" s="222" t="s">
        <v>18</v>
      </c>
      <c r="AI166" s="222" t="s">
        <v>18</v>
      </c>
      <c r="AJ166" s="222" t="s">
        <v>18</v>
      </c>
      <c r="AK166" s="222" t="s">
        <v>18</v>
      </c>
      <c r="AL166" s="18"/>
      <c r="AM166" s="1"/>
      <c r="AN166" s="9"/>
      <c r="AO166" s="11"/>
      <c r="AP166" s="11"/>
      <c r="AQ166" s="11"/>
      <c r="AR166" s="11"/>
      <c r="AS166" s="11"/>
      <c r="AT166" s="229"/>
      <c r="AU166" s="229"/>
      <c r="AV166" s="229"/>
      <c r="AW166" s="229"/>
      <c r="AX166" s="229"/>
      <c r="AY166" s="229"/>
      <c r="AZ166" s="229"/>
      <c r="BA166" s="229"/>
      <c r="BB166" s="229"/>
      <c r="BC166" s="229"/>
      <c r="BD166" s="229"/>
      <c r="BE166" s="229"/>
      <c r="BF166" s="229"/>
      <c r="BG166" s="229"/>
      <c r="BH166" s="229"/>
      <c r="BI166" s="229"/>
      <c r="BJ166" s="229"/>
      <c r="BK166" s="229"/>
      <c r="BL166" s="229"/>
      <c r="BM166" s="229"/>
      <c r="BN166" s="229"/>
      <c r="BO166" s="228"/>
      <c r="BP166" s="14"/>
    </row>
    <row r="167" spans="27:68" ht="15" x14ac:dyDescent="0.25">
      <c r="AA167" s="209">
        <v>13</v>
      </c>
      <c r="AB167" s="210" t="s">
        <v>182</v>
      </c>
      <c r="AC167" s="211">
        <v>188.04</v>
      </c>
      <c r="AD167" s="212">
        <v>163.53</v>
      </c>
      <c r="AE167" s="212">
        <v>188.1</v>
      </c>
      <c r="AF167" s="212" t="s">
        <v>18</v>
      </c>
      <c r="AG167" s="212">
        <v>165.08</v>
      </c>
      <c r="AH167" s="212" t="s">
        <v>18</v>
      </c>
      <c r="AI167" s="212" t="s">
        <v>18</v>
      </c>
      <c r="AJ167" s="212">
        <v>235.41</v>
      </c>
      <c r="AK167" s="212" t="s">
        <v>18</v>
      </c>
      <c r="AL167" s="18"/>
      <c r="AM167" s="1"/>
      <c r="AN167" s="9"/>
      <c r="AO167" s="11"/>
      <c r="AP167" s="11"/>
      <c r="AQ167" s="11"/>
      <c r="AR167" s="11"/>
      <c r="AS167" s="11"/>
      <c r="AT167" s="229"/>
      <c r="AU167" s="229"/>
      <c r="AV167" s="229"/>
      <c r="AW167" s="229"/>
      <c r="AX167" s="229"/>
      <c r="AY167" s="229"/>
      <c r="AZ167" s="229"/>
      <c r="BA167" s="229"/>
      <c r="BB167" s="229"/>
      <c r="BC167" s="229"/>
      <c r="BD167" s="229"/>
      <c r="BE167" s="229"/>
      <c r="BF167" s="229"/>
      <c r="BG167" s="229"/>
      <c r="BH167" s="229"/>
      <c r="BI167" s="229"/>
      <c r="BJ167" s="229"/>
      <c r="BK167" s="229"/>
      <c r="BL167" s="229"/>
      <c r="BM167" s="229"/>
      <c r="BN167" s="229"/>
      <c r="BO167" s="228"/>
      <c r="BP167" s="14"/>
    </row>
    <row r="168" spans="27:68" ht="15" x14ac:dyDescent="0.25">
      <c r="AA168" s="209">
        <v>44</v>
      </c>
      <c r="AB168" s="210" t="s">
        <v>183</v>
      </c>
      <c r="AC168" s="211">
        <v>323.64999999999998</v>
      </c>
      <c r="AD168" s="212">
        <v>289.24</v>
      </c>
      <c r="AE168" s="212">
        <v>355.46</v>
      </c>
      <c r="AF168" s="212" t="s">
        <v>18</v>
      </c>
      <c r="AG168" s="212">
        <v>329.43</v>
      </c>
      <c r="AH168" s="212" t="s">
        <v>18</v>
      </c>
      <c r="AI168" s="212" t="s">
        <v>18</v>
      </c>
      <c r="AJ168" s="212">
        <v>320.48</v>
      </c>
      <c r="AK168" s="212" t="s">
        <v>18</v>
      </c>
      <c r="AL168" s="18"/>
      <c r="AM168" s="1"/>
      <c r="AN168" s="9"/>
      <c r="AO168" s="11"/>
      <c r="AP168" s="11"/>
      <c r="AQ168" s="11"/>
      <c r="AR168" s="11"/>
      <c r="AS168" s="11"/>
      <c r="AT168" s="229"/>
      <c r="AU168" s="229"/>
      <c r="AV168" s="229"/>
      <c r="AW168" s="229"/>
      <c r="AX168" s="229"/>
      <c r="AY168" s="229"/>
      <c r="AZ168" s="229"/>
      <c r="BA168" s="229"/>
      <c r="BB168" s="229"/>
      <c r="BC168" s="229"/>
      <c r="BD168" s="229"/>
      <c r="BE168" s="229"/>
      <c r="BF168" s="229"/>
      <c r="BG168" s="229"/>
      <c r="BH168" s="229"/>
      <c r="BI168" s="229"/>
      <c r="BJ168" s="229"/>
      <c r="BK168" s="229"/>
      <c r="BL168" s="229"/>
      <c r="BM168" s="229"/>
      <c r="BN168" s="229"/>
      <c r="BO168" s="228"/>
      <c r="BP168" s="14"/>
    </row>
    <row r="169" spans="27:68" x14ac:dyDescent="0.2">
      <c r="AA169" s="209">
        <v>45</v>
      </c>
      <c r="AB169" s="210" t="s">
        <v>184</v>
      </c>
      <c r="AC169" s="211">
        <v>344.69</v>
      </c>
      <c r="AD169" s="212">
        <v>308.02999999999997</v>
      </c>
      <c r="AE169" s="212">
        <v>378.58</v>
      </c>
      <c r="AF169" s="212" t="s">
        <v>18</v>
      </c>
      <c r="AG169" s="212">
        <v>350.82</v>
      </c>
      <c r="AH169" s="212" t="s">
        <v>18</v>
      </c>
      <c r="AI169" s="212" t="s">
        <v>18</v>
      </c>
      <c r="AJ169" s="212">
        <v>341.32</v>
      </c>
      <c r="AK169" s="212" t="s">
        <v>18</v>
      </c>
      <c r="AL169" s="18"/>
      <c r="AM169" s="1"/>
      <c r="AN169" s="9"/>
      <c r="AO169" s="11"/>
      <c r="AP169" s="11"/>
      <c r="AQ169" s="11"/>
      <c r="AR169" s="11"/>
      <c r="AS169" s="11"/>
      <c r="AT169" s="9"/>
    </row>
    <row r="170" spans="27:68" x14ac:dyDescent="0.2">
      <c r="AA170" s="209">
        <v>46</v>
      </c>
      <c r="AB170" s="210" t="s">
        <v>185</v>
      </c>
      <c r="AC170" s="211">
        <v>316.83999999999997</v>
      </c>
      <c r="AD170" s="212">
        <v>283.11</v>
      </c>
      <c r="AE170" s="212">
        <v>348.01</v>
      </c>
      <c r="AF170" s="212" t="s">
        <v>18</v>
      </c>
      <c r="AG170" s="212">
        <v>322.48</v>
      </c>
      <c r="AH170" s="212" t="s">
        <v>18</v>
      </c>
      <c r="AI170" s="212" t="s">
        <v>18</v>
      </c>
      <c r="AJ170" s="212">
        <v>313.77</v>
      </c>
      <c r="AK170" s="212" t="s">
        <v>18</v>
      </c>
      <c r="AL170" s="18"/>
      <c r="AM170" s="1"/>
      <c r="AN170" s="9"/>
      <c r="AO170" s="11"/>
      <c r="AP170" s="11"/>
      <c r="AQ170" s="11"/>
      <c r="AR170" s="11"/>
      <c r="AS170" s="11"/>
      <c r="AT170" s="9"/>
    </row>
    <row r="171" spans="27:68" ht="15" x14ac:dyDescent="0.25">
      <c r="AA171" s="219">
        <v>1263</v>
      </c>
      <c r="AB171" s="220" t="s">
        <v>186</v>
      </c>
      <c r="AC171" s="223" t="s">
        <v>18</v>
      </c>
      <c r="AD171" s="222" t="s">
        <v>18</v>
      </c>
      <c r="AE171" s="222" t="s">
        <v>18</v>
      </c>
      <c r="AF171" s="222" t="s">
        <v>18</v>
      </c>
      <c r="AG171" s="222" t="s">
        <v>18</v>
      </c>
      <c r="AH171" s="222" t="s">
        <v>18</v>
      </c>
      <c r="AI171" s="222" t="s">
        <v>18</v>
      </c>
      <c r="AJ171" s="222" t="s">
        <v>18</v>
      </c>
      <c r="AK171" s="222" t="s">
        <v>18</v>
      </c>
      <c r="AL171" s="18"/>
      <c r="AM171" s="1"/>
      <c r="AN171" s="9"/>
      <c r="AO171" s="11"/>
      <c r="AP171" s="11"/>
      <c r="AQ171" s="11"/>
      <c r="AR171" s="11"/>
      <c r="AS171" s="11"/>
      <c r="AT171" s="9"/>
    </row>
    <row r="172" spans="27:68" x14ac:dyDescent="0.2">
      <c r="AA172" s="209">
        <v>30</v>
      </c>
      <c r="AB172" s="210" t="s">
        <v>187</v>
      </c>
      <c r="AC172" s="211">
        <v>377.47</v>
      </c>
      <c r="AD172" s="212">
        <v>327.48</v>
      </c>
      <c r="AE172" s="212" t="s">
        <v>18</v>
      </c>
      <c r="AF172" s="212" t="s">
        <v>18</v>
      </c>
      <c r="AG172" s="212">
        <v>323.27</v>
      </c>
      <c r="AH172" s="212">
        <v>347.85</v>
      </c>
      <c r="AI172" s="212" t="s">
        <v>18</v>
      </c>
      <c r="AJ172" s="212">
        <v>511.24</v>
      </c>
      <c r="AK172" s="212" t="s">
        <v>18</v>
      </c>
      <c r="AL172" s="18"/>
      <c r="AM172" s="1"/>
      <c r="AN172" s="9"/>
      <c r="AO172" s="11"/>
      <c r="AP172" s="11"/>
      <c r="AQ172" s="11"/>
      <c r="AR172" s="11"/>
      <c r="AS172" s="11"/>
      <c r="AT172" s="9"/>
    </row>
    <row r="173" spans="27:68" x14ac:dyDescent="0.2">
      <c r="AA173" s="209">
        <v>31</v>
      </c>
      <c r="AB173" s="210" t="s">
        <v>188</v>
      </c>
      <c r="AC173" s="211">
        <v>309.83999999999997</v>
      </c>
      <c r="AD173" s="212">
        <v>279.95</v>
      </c>
      <c r="AE173" s="212" t="s">
        <v>18</v>
      </c>
      <c r="AF173" s="212" t="s">
        <v>18</v>
      </c>
      <c r="AG173" s="212">
        <v>251.58</v>
      </c>
      <c r="AH173" s="212">
        <v>314.64</v>
      </c>
      <c r="AI173" s="212" t="s">
        <v>18</v>
      </c>
      <c r="AJ173" s="212">
        <v>393.2</v>
      </c>
      <c r="AK173" s="212" t="s">
        <v>18</v>
      </c>
      <c r="AL173" s="18"/>
      <c r="AM173" s="1"/>
      <c r="AN173" s="6"/>
      <c r="AO173" s="8"/>
      <c r="AP173" s="8"/>
      <c r="AQ173" s="8"/>
      <c r="AR173" s="11"/>
      <c r="AS173" s="11"/>
      <c r="AT173" s="9"/>
    </row>
    <row r="174" spans="27:68" x14ac:dyDescent="0.2">
      <c r="AA174" s="209">
        <v>32</v>
      </c>
      <c r="AB174" s="210" t="s">
        <v>189</v>
      </c>
      <c r="AC174" s="211">
        <v>295.61</v>
      </c>
      <c r="AD174" s="212">
        <v>267.11</v>
      </c>
      <c r="AE174" s="212" t="s">
        <v>18</v>
      </c>
      <c r="AF174" s="212" t="s">
        <v>18</v>
      </c>
      <c r="AG174" s="212">
        <v>240.03</v>
      </c>
      <c r="AH174" s="212">
        <v>300.23</v>
      </c>
      <c r="AI174" s="212" t="s">
        <v>18</v>
      </c>
      <c r="AJ174" s="212">
        <v>375.07</v>
      </c>
      <c r="AK174" s="212" t="s">
        <v>18</v>
      </c>
      <c r="AL174" s="18"/>
      <c r="AM174" s="1"/>
      <c r="AN174" s="9"/>
      <c r="AO174" s="11"/>
      <c r="AP174" s="11"/>
      <c r="AQ174" s="11"/>
      <c r="AR174" s="11"/>
      <c r="AS174" s="11"/>
      <c r="AT174" s="9"/>
    </row>
    <row r="175" spans="27:68" x14ac:dyDescent="0.2">
      <c r="AA175" s="209">
        <v>34</v>
      </c>
      <c r="AB175" s="210" t="s">
        <v>190</v>
      </c>
      <c r="AC175" s="211">
        <v>366.81</v>
      </c>
      <c r="AD175" s="212">
        <v>331.36</v>
      </c>
      <c r="AE175" s="212" t="s">
        <v>18</v>
      </c>
      <c r="AF175" s="212" t="s">
        <v>18</v>
      </c>
      <c r="AG175" s="212">
        <v>297.91000000000003</v>
      </c>
      <c r="AH175" s="212">
        <v>372.52</v>
      </c>
      <c r="AI175" s="212" t="s">
        <v>18</v>
      </c>
      <c r="AJ175" s="212">
        <v>465.43</v>
      </c>
      <c r="AK175" s="212" t="s">
        <v>18</v>
      </c>
      <c r="AL175" s="18"/>
      <c r="AM175" s="1"/>
      <c r="AN175" s="9"/>
      <c r="AO175" s="11"/>
      <c r="AP175" s="11"/>
      <c r="AQ175" s="11"/>
      <c r="AR175" s="11"/>
      <c r="AS175" s="11"/>
      <c r="AT175" s="9"/>
    </row>
    <row r="176" spans="27:68" x14ac:dyDescent="0.2">
      <c r="AA176" s="209">
        <v>35</v>
      </c>
      <c r="AB176" s="210" t="s">
        <v>382</v>
      </c>
      <c r="AC176" s="211">
        <v>422.46</v>
      </c>
      <c r="AD176" s="212">
        <v>381.64</v>
      </c>
      <c r="AE176" s="212" t="s">
        <v>18</v>
      </c>
      <c r="AF176" s="212" t="s">
        <v>18</v>
      </c>
      <c r="AG176" s="212">
        <v>343.12</v>
      </c>
      <c r="AH176" s="212">
        <v>429.01</v>
      </c>
      <c r="AI176" s="212" t="s">
        <v>18</v>
      </c>
      <c r="AJ176" s="212">
        <v>536.04</v>
      </c>
      <c r="AK176" s="212" t="s">
        <v>18</v>
      </c>
      <c r="AL176" s="18"/>
      <c r="AM176" s="1"/>
      <c r="AN176" s="9"/>
      <c r="AO176" s="11"/>
      <c r="AP176" s="11"/>
      <c r="AQ176" s="11"/>
      <c r="AR176" s="11"/>
      <c r="AS176" s="11"/>
      <c r="AT176" s="9"/>
    </row>
    <row r="177" spans="27:46" x14ac:dyDescent="0.2">
      <c r="AA177" s="209">
        <v>36</v>
      </c>
      <c r="AB177" s="210" t="s">
        <v>191</v>
      </c>
      <c r="AC177" s="211">
        <v>338.67</v>
      </c>
      <c r="AD177" s="212">
        <v>305.98</v>
      </c>
      <c r="AE177" s="212" t="s">
        <v>18</v>
      </c>
      <c r="AF177" s="212" t="s">
        <v>18</v>
      </c>
      <c r="AG177" s="212">
        <v>275.01</v>
      </c>
      <c r="AH177" s="212">
        <v>343.96</v>
      </c>
      <c r="AI177" s="212" t="s">
        <v>18</v>
      </c>
      <c r="AJ177" s="212">
        <v>429.72</v>
      </c>
      <c r="AK177" s="212" t="s">
        <v>18</v>
      </c>
      <c r="AL177" s="18"/>
      <c r="AM177" s="1"/>
      <c r="AN177" s="9"/>
      <c r="AO177" s="11"/>
      <c r="AP177" s="11"/>
      <c r="AQ177" s="11"/>
      <c r="AR177" s="11"/>
      <c r="AS177" s="11"/>
      <c r="AT177" s="9"/>
    </row>
    <row r="178" spans="27:46" x14ac:dyDescent="0.2">
      <c r="AA178" s="209">
        <v>37</v>
      </c>
      <c r="AB178" s="210" t="s">
        <v>192</v>
      </c>
      <c r="AC178" s="211">
        <v>411.55</v>
      </c>
      <c r="AD178" s="212">
        <v>371.79</v>
      </c>
      <c r="AE178" s="212" t="s">
        <v>18</v>
      </c>
      <c r="AF178" s="212" t="s">
        <v>18</v>
      </c>
      <c r="AG178" s="212">
        <v>334.21</v>
      </c>
      <c r="AH178" s="212">
        <v>417.9</v>
      </c>
      <c r="AI178" s="212" t="s">
        <v>18</v>
      </c>
      <c r="AJ178" s="212">
        <v>522.27</v>
      </c>
      <c r="AK178" s="212" t="s">
        <v>18</v>
      </c>
      <c r="AL178" s="18"/>
      <c r="AM178" s="1"/>
      <c r="AN178" s="9"/>
      <c r="AO178" s="11"/>
      <c r="AP178" s="11"/>
      <c r="AQ178" s="11"/>
      <c r="AR178" s="8"/>
      <c r="AS178" s="8"/>
      <c r="AT178" s="6"/>
    </row>
    <row r="179" spans="27:46" x14ac:dyDescent="0.2">
      <c r="AA179" s="209">
        <v>38</v>
      </c>
      <c r="AB179" s="210" t="s">
        <v>193</v>
      </c>
      <c r="AC179" s="211">
        <v>454.23</v>
      </c>
      <c r="AD179" s="212">
        <v>410.31</v>
      </c>
      <c r="AE179" s="212" t="s">
        <v>18</v>
      </c>
      <c r="AF179" s="212" t="s">
        <v>18</v>
      </c>
      <c r="AG179" s="212">
        <v>368.91</v>
      </c>
      <c r="AH179" s="212">
        <v>461.25</v>
      </c>
      <c r="AI179" s="212" t="s">
        <v>18</v>
      </c>
      <c r="AJ179" s="212">
        <v>576.41</v>
      </c>
      <c r="AK179" s="212" t="s">
        <v>18</v>
      </c>
      <c r="AL179" s="18"/>
      <c r="AM179" s="1"/>
      <c r="AN179" s="9"/>
      <c r="AO179" s="11"/>
      <c r="AP179" s="11"/>
      <c r="AQ179" s="11"/>
      <c r="AR179" s="11"/>
      <c r="AS179" s="11"/>
      <c r="AT179" s="9"/>
    </row>
    <row r="180" spans="27:46" x14ac:dyDescent="0.2">
      <c r="AA180" s="209">
        <v>39</v>
      </c>
      <c r="AB180" s="210" t="s">
        <v>194</v>
      </c>
      <c r="AC180" s="211">
        <v>402.02</v>
      </c>
      <c r="AD180" s="212">
        <v>363.11</v>
      </c>
      <c r="AE180" s="212" t="s">
        <v>18</v>
      </c>
      <c r="AF180" s="212" t="s">
        <v>18</v>
      </c>
      <c r="AG180" s="212">
        <v>326.55</v>
      </c>
      <c r="AH180" s="212">
        <v>408.27</v>
      </c>
      <c r="AI180" s="212" t="s">
        <v>18</v>
      </c>
      <c r="AJ180" s="212">
        <v>510.16</v>
      </c>
      <c r="AK180" s="212" t="s">
        <v>18</v>
      </c>
      <c r="AL180" s="18"/>
      <c r="AM180" s="1"/>
      <c r="AN180" s="9"/>
      <c r="AO180" s="11"/>
      <c r="AP180" s="11"/>
      <c r="AQ180" s="11"/>
      <c r="AR180" s="11"/>
      <c r="AS180" s="11"/>
      <c r="AT180" s="9"/>
    </row>
    <row r="181" spans="27:46" x14ac:dyDescent="0.2">
      <c r="AA181" s="209">
        <v>43</v>
      </c>
      <c r="AB181" s="210" t="s">
        <v>195</v>
      </c>
      <c r="AC181" s="211">
        <v>246.44</v>
      </c>
      <c r="AD181" s="212">
        <v>257.04000000000002</v>
      </c>
      <c r="AE181" s="212" t="s">
        <v>18</v>
      </c>
      <c r="AF181" s="212" t="s">
        <v>18</v>
      </c>
      <c r="AG181" s="212">
        <v>230.23</v>
      </c>
      <c r="AH181" s="212" t="s">
        <v>18</v>
      </c>
      <c r="AI181" s="212" t="s">
        <v>18</v>
      </c>
      <c r="AJ181" s="212">
        <v>252.03</v>
      </c>
      <c r="AK181" s="212" t="s">
        <v>18</v>
      </c>
      <c r="AL181" s="18"/>
      <c r="AM181" s="1"/>
      <c r="AN181" s="9"/>
      <c r="AO181" s="11"/>
      <c r="AP181" s="11"/>
      <c r="AQ181" s="11"/>
      <c r="AR181" s="11"/>
      <c r="AS181" s="11"/>
      <c r="AT181" s="9"/>
    </row>
    <row r="182" spans="27:46" x14ac:dyDescent="0.2">
      <c r="AA182" s="209">
        <v>48</v>
      </c>
      <c r="AB182" s="210" t="s">
        <v>196</v>
      </c>
      <c r="AC182" s="211">
        <v>344.43</v>
      </c>
      <c r="AD182" s="212">
        <v>307.81</v>
      </c>
      <c r="AE182" s="212">
        <v>378.3</v>
      </c>
      <c r="AF182" s="212" t="s">
        <v>18</v>
      </c>
      <c r="AG182" s="212">
        <v>350.6</v>
      </c>
      <c r="AH182" s="212" t="s">
        <v>18</v>
      </c>
      <c r="AI182" s="212" t="s">
        <v>18</v>
      </c>
      <c r="AJ182" s="212">
        <v>341.04</v>
      </c>
      <c r="AK182" s="212" t="s">
        <v>18</v>
      </c>
      <c r="AL182" s="18"/>
      <c r="AM182" s="1"/>
      <c r="AN182" s="9"/>
      <c r="AO182" s="11"/>
      <c r="AP182" s="11"/>
      <c r="AQ182" s="11"/>
      <c r="AR182" s="11"/>
      <c r="AS182" s="11"/>
      <c r="AT182" s="9"/>
    </row>
    <row r="183" spans="27:46" ht="15" x14ac:dyDescent="0.25">
      <c r="AA183" s="219">
        <v>1264</v>
      </c>
      <c r="AB183" s="220" t="s">
        <v>197</v>
      </c>
      <c r="AC183" s="223"/>
      <c r="AD183" s="222" t="s">
        <v>18</v>
      </c>
      <c r="AE183" s="222" t="s">
        <v>18</v>
      </c>
      <c r="AF183" s="222" t="s">
        <v>18</v>
      </c>
      <c r="AG183" s="222" t="s">
        <v>18</v>
      </c>
      <c r="AH183" s="222" t="s">
        <v>18</v>
      </c>
      <c r="AI183" s="222" t="s">
        <v>18</v>
      </c>
      <c r="AJ183" s="222" t="s">
        <v>18</v>
      </c>
      <c r="AK183" s="222" t="s">
        <v>18</v>
      </c>
      <c r="AL183" s="18"/>
      <c r="AM183" s="1"/>
      <c r="AN183" s="9"/>
      <c r="AO183" s="11"/>
      <c r="AP183" s="11"/>
      <c r="AQ183" s="11"/>
      <c r="AR183" s="11"/>
      <c r="AS183" s="11"/>
      <c r="AT183" s="9"/>
    </row>
    <row r="184" spans="27:46" x14ac:dyDescent="0.2">
      <c r="AA184" s="209">
        <v>10</v>
      </c>
      <c r="AB184" s="210" t="s">
        <v>198</v>
      </c>
      <c r="AC184" s="211">
        <v>409.91</v>
      </c>
      <c r="AD184" s="212">
        <v>420.16</v>
      </c>
      <c r="AE184" s="212">
        <v>414.42</v>
      </c>
      <c r="AF184" s="212">
        <v>419.44</v>
      </c>
      <c r="AG184" s="212">
        <v>385.58</v>
      </c>
      <c r="AH184" s="212" t="s">
        <v>18</v>
      </c>
      <c r="AI184" s="212" t="s">
        <v>18</v>
      </c>
      <c r="AJ184" s="212" t="s">
        <v>18</v>
      </c>
      <c r="AK184" s="212" t="s">
        <v>18</v>
      </c>
      <c r="AL184" s="18"/>
      <c r="AM184" s="1"/>
      <c r="AN184" s="9"/>
      <c r="AO184" s="11"/>
      <c r="AP184" s="11"/>
      <c r="AQ184" s="11"/>
      <c r="AR184" s="11"/>
      <c r="AS184" s="11"/>
      <c r="AT184" s="9"/>
    </row>
    <row r="185" spans="27:46" x14ac:dyDescent="0.2">
      <c r="AA185" s="209">
        <v>11</v>
      </c>
      <c r="AB185" s="210" t="s">
        <v>383</v>
      </c>
      <c r="AC185" s="211">
        <v>506</v>
      </c>
      <c r="AD185" s="212">
        <v>513.91</v>
      </c>
      <c r="AE185" s="212">
        <v>516.85</v>
      </c>
      <c r="AF185" s="212">
        <v>522.98</v>
      </c>
      <c r="AG185" s="212">
        <v>470.21</v>
      </c>
      <c r="AH185" s="212" t="s">
        <v>18</v>
      </c>
      <c r="AI185" s="212" t="s">
        <v>18</v>
      </c>
      <c r="AJ185" s="212" t="s">
        <v>18</v>
      </c>
      <c r="AK185" s="212" t="s">
        <v>18</v>
      </c>
      <c r="AL185" s="18"/>
      <c r="AM185" s="1"/>
      <c r="AN185" s="9"/>
      <c r="AO185" s="11"/>
      <c r="AP185" s="11"/>
      <c r="AQ185" s="11"/>
      <c r="AR185" s="11"/>
      <c r="AS185" s="11"/>
      <c r="AT185" s="9"/>
    </row>
    <row r="186" spans="27:46" x14ac:dyDescent="0.2">
      <c r="AA186" s="209">
        <v>12</v>
      </c>
      <c r="AB186" s="210" t="s">
        <v>199</v>
      </c>
      <c r="AC186" s="211">
        <v>444.7</v>
      </c>
      <c r="AD186" s="212">
        <v>451.63</v>
      </c>
      <c r="AE186" s="212">
        <v>454.2</v>
      </c>
      <c r="AF186" s="212">
        <v>459.66</v>
      </c>
      <c r="AG186" s="212">
        <v>413.33</v>
      </c>
      <c r="AH186" s="212" t="s">
        <v>18</v>
      </c>
      <c r="AI186" s="212" t="s">
        <v>18</v>
      </c>
      <c r="AJ186" s="212" t="s">
        <v>18</v>
      </c>
      <c r="AK186" s="212" t="s">
        <v>18</v>
      </c>
      <c r="AL186" s="18"/>
      <c r="AM186" s="1"/>
      <c r="AN186" s="9"/>
      <c r="AO186" s="11"/>
      <c r="AP186" s="11"/>
      <c r="AQ186" s="11"/>
      <c r="AR186" s="11"/>
      <c r="AS186" s="11"/>
      <c r="AT186" s="9"/>
    </row>
    <row r="187" spans="27:46" x14ac:dyDescent="0.2">
      <c r="AA187" s="209">
        <v>13</v>
      </c>
      <c r="AB187" s="210" t="s">
        <v>200</v>
      </c>
      <c r="AC187" s="211">
        <v>427.22</v>
      </c>
      <c r="AD187" s="212">
        <v>433.98</v>
      </c>
      <c r="AE187" s="212">
        <v>436.33</v>
      </c>
      <c r="AF187" s="212">
        <v>441.58</v>
      </c>
      <c r="AG187" s="212">
        <v>397</v>
      </c>
      <c r="AH187" s="212" t="s">
        <v>18</v>
      </c>
      <c r="AI187" s="212" t="s">
        <v>18</v>
      </c>
      <c r="AJ187" s="212" t="s">
        <v>18</v>
      </c>
      <c r="AK187" s="212" t="s">
        <v>18</v>
      </c>
      <c r="AL187" s="18"/>
      <c r="AM187" s="1"/>
      <c r="AN187" s="9"/>
      <c r="AO187" s="11"/>
      <c r="AP187" s="11"/>
      <c r="AQ187" s="11"/>
      <c r="AR187" s="11"/>
      <c r="AS187" s="11"/>
      <c r="AT187" s="9"/>
    </row>
    <row r="188" spans="27:46" x14ac:dyDescent="0.2">
      <c r="AA188" s="209">
        <v>14</v>
      </c>
      <c r="AB188" s="210" t="s">
        <v>201</v>
      </c>
      <c r="AC188" s="211">
        <v>415.07</v>
      </c>
      <c r="AD188" s="212">
        <v>421.59</v>
      </c>
      <c r="AE188" s="212">
        <v>423.94</v>
      </c>
      <c r="AF188" s="212">
        <v>429.01</v>
      </c>
      <c r="AG188" s="212">
        <v>385.69</v>
      </c>
      <c r="AH188" s="212" t="s">
        <v>18</v>
      </c>
      <c r="AI188" s="212" t="s">
        <v>18</v>
      </c>
      <c r="AJ188" s="212" t="s">
        <v>18</v>
      </c>
      <c r="AK188" s="212" t="s">
        <v>18</v>
      </c>
      <c r="AL188" s="18"/>
      <c r="AM188" s="1"/>
      <c r="AN188" s="9"/>
      <c r="AO188" s="11"/>
      <c r="AP188" s="11"/>
      <c r="AQ188" s="11"/>
      <c r="AR188" s="11"/>
      <c r="AS188" s="11"/>
      <c r="AT188" s="9"/>
    </row>
    <row r="189" spans="27:46" x14ac:dyDescent="0.2">
      <c r="AA189" s="209">
        <v>15</v>
      </c>
      <c r="AB189" s="210" t="s">
        <v>202</v>
      </c>
      <c r="AC189" s="211">
        <v>405.92</v>
      </c>
      <c r="AD189" s="212">
        <v>412.22</v>
      </c>
      <c r="AE189" s="212">
        <v>414.68</v>
      </c>
      <c r="AF189" s="212">
        <v>419.6</v>
      </c>
      <c r="AG189" s="212">
        <v>377.19</v>
      </c>
      <c r="AH189" s="212" t="s">
        <v>18</v>
      </c>
      <c r="AI189" s="212" t="s">
        <v>18</v>
      </c>
      <c r="AJ189" s="212" t="s">
        <v>18</v>
      </c>
      <c r="AK189" s="212" t="s">
        <v>18</v>
      </c>
      <c r="AL189" s="18"/>
      <c r="AM189" s="1"/>
      <c r="AN189" s="9"/>
      <c r="AO189" s="11"/>
      <c r="AP189" s="11"/>
      <c r="AQ189" s="11"/>
      <c r="AR189" s="11"/>
      <c r="AS189" s="11"/>
      <c r="AT189" s="9"/>
    </row>
    <row r="190" spans="27:46" x14ac:dyDescent="0.2">
      <c r="AA190" s="209">
        <v>16</v>
      </c>
      <c r="AB190" s="210" t="s">
        <v>203</v>
      </c>
      <c r="AC190" s="211">
        <v>373.12</v>
      </c>
      <c r="AD190" s="212">
        <v>372.01</v>
      </c>
      <c r="AE190" s="212">
        <v>374.21</v>
      </c>
      <c r="AF190" s="212" t="s">
        <v>18</v>
      </c>
      <c r="AG190" s="212" t="s">
        <v>18</v>
      </c>
      <c r="AH190" s="212" t="s">
        <v>18</v>
      </c>
      <c r="AI190" s="212" t="s">
        <v>18</v>
      </c>
      <c r="AJ190" s="212" t="s">
        <v>18</v>
      </c>
      <c r="AK190" s="212" t="s">
        <v>18</v>
      </c>
      <c r="AL190" s="18"/>
      <c r="AM190" s="1"/>
      <c r="AN190" s="9"/>
      <c r="AO190" s="11"/>
      <c r="AP190" s="11"/>
      <c r="AQ190" s="11"/>
      <c r="AR190" s="11"/>
      <c r="AS190" s="11"/>
      <c r="AT190" s="9"/>
    </row>
    <row r="191" spans="27:46" x14ac:dyDescent="0.2">
      <c r="AA191" s="209">
        <v>17</v>
      </c>
      <c r="AB191" s="210" t="s">
        <v>384</v>
      </c>
      <c r="AC191" s="211">
        <v>379.32</v>
      </c>
      <c r="AD191" s="212">
        <v>378.25</v>
      </c>
      <c r="AE191" s="212">
        <v>380.36</v>
      </c>
      <c r="AF191" s="212" t="s">
        <v>18</v>
      </c>
      <c r="AG191" s="212" t="s">
        <v>18</v>
      </c>
      <c r="AH191" s="212" t="s">
        <v>18</v>
      </c>
      <c r="AI191" s="212" t="s">
        <v>18</v>
      </c>
      <c r="AJ191" s="212" t="s">
        <v>18</v>
      </c>
      <c r="AK191" s="212" t="s">
        <v>18</v>
      </c>
      <c r="AL191" s="18"/>
      <c r="AM191" s="1"/>
      <c r="AN191" s="9"/>
      <c r="AO191" s="11"/>
      <c r="AP191" s="11"/>
      <c r="AQ191" s="11"/>
      <c r="AR191" s="11"/>
      <c r="AS191" s="11"/>
      <c r="AT191" s="9"/>
    </row>
    <row r="192" spans="27:46" x14ac:dyDescent="0.2">
      <c r="AA192" s="209">
        <v>18</v>
      </c>
      <c r="AB192" s="210" t="s">
        <v>204</v>
      </c>
      <c r="AC192" s="211">
        <v>387.18</v>
      </c>
      <c r="AD192" s="212">
        <v>393.25</v>
      </c>
      <c r="AE192" s="212">
        <v>395.49</v>
      </c>
      <c r="AF192" s="212">
        <v>400.21</v>
      </c>
      <c r="AG192" s="212">
        <v>359.79</v>
      </c>
      <c r="AH192" s="212" t="s">
        <v>18</v>
      </c>
      <c r="AI192" s="212" t="s">
        <v>18</v>
      </c>
      <c r="AJ192" s="212" t="s">
        <v>18</v>
      </c>
      <c r="AK192" s="212" t="s">
        <v>18</v>
      </c>
      <c r="AL192" s="18"/>
      <c r="AM192" s="1"/>
      <c r="AN192" s="9"/>
      <c r="AO192" s="11"/>
      <c r="AP192" s="11"/>
      <c r="AQ192" s="11"/>
      <c r="AR192" s="11"/>
      <c r="AS192" s="11"/>
      <c r="AT192" s="9"/>
    </row>
    <row r="193" spans="27:46" x14ac:dyDescent="0.2">
      <c r="AA193" s="209">
        <v>19</v>
      </c>
      <c r="AB193" s="210" t="s">
        <v>205</v>
      </c>
      <c r="AC193" s="211">
        <v>408.73</v>
      </c>
      <c r="AD193" s="212">
        <v>407.56</v>
      </c>
      <c r="AE193" s="212">
        <v>409.89</v>
      </c>
      <c r="AF193" s="212" t="s">
        <v>18</v>
      </c>
      <c r="AG193" s="212" t="s">
        <v>18</v>
      </c>
      <c r="AH193" s="212" t="s">
        <v>18</v>
      </c>
      <c r="AI193" s="212" t="s">
        <v>18</v>
      </c>
      <c r="AJ193" s="212" t="s">
        <v>18</v>
      </c>
      <c r="AK193" s="212" t="s">
        <v>18</v>
      </c>
      <c r="AL193" s="18"/>
      <c r="AM193" s="1"/>
      <c r="AN193" s="9"/>
      <c r="AO193" s="11"/>
      <c r="AP193" s="11"/>
      <c r="AQ193" s="11"/>
      <c r="AR193" s="11"/>
      <c r="AS193" s="11"/>
      <c r="AT193" s="9"/>
    </row>
    <row r="194" spans="27:46" ht="15" x14ac:dyDescent="0.25">
      <c r="AA194" s="219">
        <v>1265</v>
      </c>
      <c r="AB194" s="220" t="s">
        <v>206</v>
      </c>
      <c r="AC194" s="223" t="s">
        <v>18</v>
      </c>
      <c r="AD194" s="222" t="s">
        <v>18</v>
      </c>
      <c r="AE194" s="222" t="s">
        <v>18</v>
      </c>
      <c r="AF194" s="222" t="s">
        <v>18</v>
      </c>
      <c r="AG194" s="222" t="s">
        <v>18</v>
      </c>
      <c r="AH194" s="222" t="s">
        <v>18</v>
      </c>
      <c r="AI194" s="222" t="s">
        <v>18</v>
      </c>
      <c r="AJ194" s="222" t="s">
        <v>18</v>
      </c>
      <c r="AK194" s="222" t="s">
        <v>18</v>
      </c>
      <c r="AL194" s="18"/>
      <c r="AM194" s="1"/>
      <c r="AN194" s="9"/>
      <c r="AO194" s="11"/>
      <c r="AP194" s="11"/>
      <c r="AQ194" s="11"/>
      <c r="AR194" s="11"/>
      <c r="AS194" s="11"/>
      <c r="AT194" s="9"/>
    </row>
    <row r="195" spans="27:46" x14ac:dyDescent="0.2">
      <c r="AA195" s="209">
        <v>20</v>
      </c>
      <c r="AB195" s="210" t="s">
        <v>207</v>
      </c>
      <c r="AC195" s="211">
        <v>248.97</v>
      </c>
      <c r="AD195" s="212">
        <v>285.8</v>
      </c>
      <c r="AE195" s="212">
        <v>243.65</v>
      </c>
      <c r="AF195" s="212" t="s">
        <v>18</v>
      </c>
      <c r="AG195" s="212">
        <v>260.39</v>
      </c>
      <c r="AH195" s="212" t="s">
        <v>18</v>
      </c>
      <c r="AI195" s="212" t="s">
        <v>18</v>
      </c>
      <c r="AJ195" s="212">
        <v>275.5</v>
      </c>
      <c r="AK195" s="212">
        <v>179.54</v>
      </c>
      <c r="AL195" s="18"/>
      <c r="AM195" s="1"/>
      <c r="AN195" s="9"/>
      <c r="AO195" s="11"/>
      <c r="AP195" s="11"/>
      <c r="AQ195" s="11"/>
      <c r="AR195" s="11"/>
      <c r="AS195" s="11"/>
      <c r="AT195" s="9"/>
    </row>
    <row r="196" spans="27:46" x14ac:dyDescent="0.2">
      <c r="AA196" s="209">
        <v>21</v>
      </c>
      <c r="AB196" s="210" t="s">
        <v>208</v>
      </c>
      <c r="AC196" s="211">
        <v>270.48</v>
      </c>
      <c r="AD196" s="212">
        <v>325.2</v>
      </c>
      <c r="AE196" s="212">
        <v>268.93</v>
      </c>
      <c r="AF196" s="212" t="s">
        <v>18</v>
      </c>
      <c r="AG196" s="212">
        <v>290.16000000000003</v>
      </c>
      <c r="AH196" s="212" t="s">
        <v>18</v>
      </c>
      <c r="AI196" s="212" t="s">
        <v>18</v>
      </c>
      <c r="AJ196" s="212">
        <v>273.29000000000002</v>
      </c>
      <c r="AK196" s="212">
        <v>194.82</v>
      </c>
      <c r="AL196" s="18"/>
      <c r="AM196" s="1"/>
      <c r="AN196" s="9"/>
      <c r="AO196" s="11"/>
      <c r="AP196" s="11"/>
      <c r="AQ196" s="11"/>
      <c r="AR196" s="11"/>
      <c r="AS196" s="11"/>
      <c r="AT196" s="9"/>
    </row>
    <row r="197" spans="27:46" x14ac:dyDescent="0.2">
      <c r="AA197" s="209">
        <v>22</v>
      </c>
      <c r="AB197" s="210" t="s">
        <v>209</v>
      </c>
      <c r="AC197" s="211">
        <v>241.76</v>
      </c>
      <c r="AD197" s="212">
        <v>290.69</v>
      </c>
      <c r="AE197" s="212">
        <v>240.36</v>
      </c>
      <c r="AF197" s="212" t="s">
        <v>18</v>
      </c>
      <c r="AG197" s="212">
        <v>259.39</v>
      </c>
      <c r="AH197" s="212" t="s">
        <v>18</v>
      </c>
      <c r="AI197" s="212" t="s">
        <v>18</v>
      </c>
      <c r="AJ197" s="212">
        <v>244.25</v>
      </c>
      <c r="AK197" s="212">
        <v>174.14</v>
      </c>
      <c r="AL197" s="18"/>
      <c r="AM197" s="1"/>
      <c r="AN197" s="9"/>
      <c r="AO197" s="11"/>
      <c r="AP197" s="11"/>
      <c r="AQ197" s="11"/>
      <c r="AR197" s="11"/>
      <c r="AS197" s="11"/>
      <c r="AT197" s="9"/>
    </row>
    <row r="198" spans="27:46" x14ac:dyDescent="0.2">
      <c r="AA198" s="209">
        <v>23</v>
      </c>
      <c r="AB198" s="210" t="s">
        <v>210</v>
      </c>
      <c r="AC198" s="211">
        <v>310.74</v>
      </c>
      <c r="AD198" s="212">
        <v>373.52</v>
      </c>
      <c r="AE198" s="212">
        <v>308.95999999999998</v>
      </c>
      <c r="AF198" s="212" t="s">
        <v>18</v>
      </c>
      <c r="AG198" s="212">
        <v>333.39</v>
      </c>
      <c r="AH198" s="212" t="s">
        <v>18</v>
      </c>
      <c r="AI198" s="212" t="s">
        <v>18</v>
      </c>
      <c r="AJ198" s="212">
        <v>313.98</v>
      </c>
      <c r="AK198" s="212">
        <v>223.81</v>
      </c>
      <c r="AL198" s="18"/>
      <c r="AM198" s="1"/>
      <c r="AN198" s="9"/>
      <c r="AO198" s="11"/>
      <c r="AP198" s="11"/>
      <c r="AQ198" s="11"/>
      <c r="AR198" s="11"/>
      <c r="AS198" s="11"/>
      <c r="AT198" s="9"/>
    </row>
    <row r="199" spans="27:46" x14ac:dyDescent="0.2">
      <c r="AA199" s="209">
        <v>24</v>
      </c>
      <c r="AB199" s="210" t="s">
        <v>211</v>
      </c>
      <c r="AC199" s="211">
        <v>342.84</v>
      </c>
      <c r="AD199" s="212">
        <v>371.46</v>
      </c>
      <c r="AE199" s="212">
        <v>351.5</v>
      </c>
      <c r="AF199" s="212" t="s">
        <v>18</v>
      </c>
      <c r="AG199" s="212">
        <v>379.32</v>
      </c>
      <c r="AH199" s="212" t="s">
        <v>18</v>
      </c>
      <c r="AI199" s="212" t="s">
        <v>18</v>
      </c>
      <c r="AJ199" s="212">
        <v>357.21</v>
      </c>
      <c r="AK199" s="212">
        <v>254.71</v>
      </c>
      <c r="AL199" s="18"/>
      <c r="AM199" s="1"/>
      <c r="AN199" s="9"/>
      <c r="AO199" s="11"/>
      <c r="AP199" s="11"/>
      <c r="AQ199" s="11"/>
      <c r="AR199" s="11"/>
      <c r="AS199" s="11"/>
      <c r="AT199" s="9"/>
    </row>
    <row r="200" spans="27:46" x14ac:dyDescent="0.2">
      <c r="AA200" s="209">
        <v>25</v>
      </c>
      <c r="AB200" s="210" t="s">
        <v>212</v>
      </c>
      <c r="AC200" s="211">
        <v>179.54</v>
      </c>
      <c r="AD200" s="212">
        <v>215.83</v>
      </c>
      <c r="AE200" s="212">
        <v>178.48</v>
      </c>
      <c r="AF200" s="212" t="s">
        <v>18</v>
      </c>
      <c r="AG200" s="212">
        <v>192.61</v>
      </c>
      <c r="AH200" s="212" t="s">
        <v>18</v>
      </c>
      <c r="AI200" s="212" t="s">
        <v>18</v>
      </c>
      <c r="AJ200" s="212">
        <v>181.43</v>
      </c>
      <c r="AK200" s="212">
        <v>129.33000000000001</v>
      </c>
      <c r="AL200" s="18"/>
      <c r="AM200" s="1"/>
      <c r="AN200" s="9"/>
      <c r="AO200" s="11"/>
      <c r="AP200" s="11"/>
      <c r="AQ200" s="11"/>
      <c r="AR200" s="11"/>
      <c r="AS200" s="11"/>
      <c r="AT200" s="9"/>
    </row>
    <row r="201" spans="27:46" x14ac:dyDescent="0.2">
      <c r="AA201" s="209">
        <v>27</v>
      </c>
      <c r="AB201" s="210" t="s">
        <v>213</v>
      </c>
      <c r="AC201" s="211">
        <v>173.99</v>
      </c>
      <c r="AD201" s="212">
        <v>206.9</v>
      </c>
      <c r="AE201" s="212">
        <v>171.19</v>
      </c>
      <c r="AF201" s="212" t="s">
        <v>18</v>
      </c>
      <c r="AG201" s="212">
        <v>184.69</v>
      </c>
      <c r="AH201" s="212" t="s">
        <v>18</v>
      </c>
      <c r="AI201" s="212" t="s">
        <v>18</v>
      </c>
      <c r="AJ201" s="212">
        <v>183.16</v>
      </c>
      <c r="AK201" s="212">
        <v>123.99</v>
      </c>
      <c r="AL201" s="18"/>
      <c r="AM201" s="1"/>
      <c r="AN201" s="9"/>
      <c r="AO201" s="11"/>
      <c r="AP201" s="11"/>
      <c r="AQ201" s="11"/>
      <c r="AR201" s="11"/>
      <c r="AS201" s="11"/>
      <c r="AT201" s="9"/>
    </row>
    <row r="202" spans="27:46" x14ac:dyDescent="0.2">
      <c r="AA202" s="209">
        <v>29</v>
      </c>
      <c r="AB202" s="210" t="s">
        <v>214</v>
      </c>
      <c r="AC202" s="211">
        <v>181.75</v>
      </c>
      <c r="AD202" s="212">
        <v>218.52</v>
      </c>
      <c r="AE202" s="212">
        <v>180.75</v>
      </c>
      <c r="AF202" s="212" t="s">
        <v>18</v>
      </c>
      <c r="AG202" s="212">
        <v>194.93</v>
      </c>
      <c r="AH202" s="212" t="s">
        <v>18</v>
      </c>
      <c r="AI202" s="212" t="s">
        <v>18</v>
      </c>
      <c r="AJ202" s="212">
        <v>183.65</v>
      </c>
      <c r="AK202" s="212">
        <v>130.93</v>
      </c>
      <c r="AL202" s="18"/>
      <c r="AM202" s="1"/>
      <c r="AN202" s="9"/>
      <c r="AO202" s="11"/>
      <c r="AP202" s="11"/>
      <c r="AQ202" s="11"/>
      <c r="AR202" s="11"/>
      <c r="AS202" s="11"/>
      <c r="AT202" s="9"/>
    </row>
    <row r="203" spans="27:46" x14ac:dyDescent="0.2">
      <c r="AA203" s="209">
        <v>50</v>
      </c>
      <c r="AB203" s="210" t="s">
        <v>215</v>
      </c>
      <c r="AC203" s="211">
        <v>371.84</v>
      </c>
      <c r="AD203" s="212">
        <v>350.82</v>
      </c>
      <c r="AE203" s="212">
        <v>391.77</v>
      </c>
      <c r="AF203" s="212" t="s">
        <v>18</v>
      </c>
      <c r="AG203" s="212">
        <v>264.02999999999997</v>
      </c>
      <c r="AH203" s="212" t="s">
        <v>18</v>
      </c>
      <c r="AI203" s="212" t="s">
        <v>18</v>
      </c>
      <c r="AJ203" s="212">
        <v>427.42</v>
      </c>
      <c r="AK203" s="212">
        <v>425.18</v>
      </c>
      <c r="AL203" s="18"/>
      <c r="AM203" s="1"/>
      <c r="AN203" s="9"/>
      <c r="AO203" s="11"/>
      <c r="AP203" s="11"/>
      <c r="AQ203" s="11"/>
      <c r="AR203" s="11"/>
      <c r="AS203" s="11"/>
      <c r="AT203" s="9"/>
    </row>
    <row r="204" spans="27:46" x14ac:dyDescent="0.2">
      <c r="AA204" s="209">
        <v>51</v>
      </c>
      <c r="AB204" s="210" t="s">
        <v>216</v>
      </c>
      <c r="AC204" s="211">
        <v>221.02</v>
      </c>
      <c r="AD204" s="212">
        <v>198.01</v>
      </c>
      <c r="AE204" s="212">
        <v>222.29</v>
      </c>
      <c r="AF204" s="212" t="s">
        <v>18</v>
      </c>
      <c r="AG204" s="212">
        <v>168.02</v>
      </c>
      <c r="AH204" s="212" t="s">
        <v>18</v>
      </c>
      <c r="AI204" s="212" t="s">
        <v>18</v>
      </c>
      <c r="AJ204" s="212">
        <v>259.98</v>
      </c>
      <c r="AK204" s="212">
        <v>256.81</v>
      </c>
      <c r="AL204" s="18"/>
      <c r="AM204" s="1"/>
      <c r="AN204" s="9"/>
      <c r="AO204" s="11"/>
      <c r="AP204" s="11"/>
      <c r="AQ204" s="11"/>
      <c r="AR204" s="11"/>
      <c r="AS204" s="11"/>
      <c r="AT204" s="9"/>
    </row>
    <row r="205" spans="27:46" x14ac:dyDescent="0.2">
      <c r="AA205" s="209">
        <v>55</v>
      </c>
      <c r="AB205" s="210" t="s">
        <v>217</v>
      </c>
      <c r="AC205" s="211">
        <v>368.39</v>
      </c>
      <c r="AD205" s="212">
        <v>331.92</v>
      </c>
      <c r="AE205" s="212">
        <v>372.68</v>
      </c>
      <c r="AF205" s="212" t="s">
        <v>18</v>
      </c>
      <c r="AG205" s="212">
        <v>270.66000000000003</v>
      </c>
      <c r="AH205" s="212" t="s">
        <v>18</v>
      </c>
      <c r="AI205" s="212" t="s">
        <v>18</v>
      </c>
      <c r="AJ205" s="212">
        <v>435.96</v>
      </c>
      <c r="AK205" s="212">
        <v>430.69</v>
      </c>
      <c r="AL205" s="18"/>
      <c r="AM205" s="1"/>
      <c r="AN205" s="9"/>
      <c r="AO205" s="11"/>
      <c r="AP205" s="11"/>
      <c r="AQ205" s="11"/>
      <c r="AR205" s="11"/>
      <c r="AS205" s="11"/>
      <c r="AT205" s="9"/>
    </row>
    <row r="206" spans="27:46" x14ac:dyDescent="0.2">
      <c r="AA206" s="209">
        <v>56</v>
      </c>
      <c r="AB206" s="210" t="s">
        <v>218</v>
      </c>
      <c r="AC206" s="211">
        <v>388.68</v>
      </c>
      <c r="AD206" s="212">
        <v>350.17</v>
      </c>
      <c r="AE206" s="212">
        <v>393.25</v>
      </c>
      <c r="AF206" s="212" t="s">
        <v>18</v>
      </c>
      <c r="AG206" s="212">
        <v>285.58</v>
      </c>
      <c r="AH206" s="212" t="s">
        <v>18</v>
      </c>
      <c r="AI206" s="212" t="s">
        <v>18</v>
      </c>
      <c r="AJ206" s="212">
        <v>459.92</v>
      </c>
      <c r="AK206" s="212">
        <v>454.48</v>
      </c>
      <c r="AL206" s="18"/>
      <c r="AM206" s="1"/>
      <c r="AN206" s="9"/>
      <c r="AO206" s="11"/>
      <c r="AP206" s="11"/>
      <c r="AQ206" s="11"/>
      <c r="AR206" s="11"/>
      <c r="AS206" s="11"/>
      <c r="AT206" s="9"/>
    </row>
    <row r="207" spans="27:46" x14ac:dyDescent="0.2">
      <c r="AA207" s="209">
        <v>59</v>
      </c>
      <c r="AB207" s="210" t="s">
        <v>219</v>
      </c>
      <c r="AC207" s="211">
        <v>401.96</v>
      </c>
      <c r="AD207" s="212">
        <v>362.12</v>
      </c>
      <c r="AE207" s="212">
        <v>406.71</v>
      </c>
      <c r="AF207" s="212" t="s">
        <v>18</v>
      </c>
      <c r="AG207" s="212">
        <v>295.3</v>
      </c>
      <c r="AH207" s="212" t="s">
        <v>18</v>
      </c>
      <c r="AI207" s="212" t="s">
        <v>18</v>
      </c>
      <c r="AJ207" s="212">
        <v>475.72</v>
      </c>
      <c r="AK207" s="212">
        <v>469.93</v>
      </c>
      <c r="AL207" s="18"/>
      <c r="AM207" s="1"/>
      <c r="AN207" s="9"/>
      <c r="AO207" s="11"/>
      <c r="AP207" s="11"/>
      <c r="AQ207" s="11"/>
      <c r="AR207" s="11"/>
      <c r="AS207" s="11"/>
      <c r="AT207" s="9"/>
    </row>
    <row r="208" spans="27:46" ht="15" x14ac:dyDescent="0.25">
      <c r="AA208" s="219">
        <v>1271</v>
      </c>
      <c r="AB208" s="220" t="s">
        <v>220</v>
      </c>
      <c r="AC208" s="223" t="s">
        <v>18</v>
      </c>
      <c r="AD208" s="222" t="s">
        <v>18</v>
      </c>
      <c r="AE208" s="222" t="s">
        <v>18</v>
      </c>
      <c r="AF208" s="222" t="s">
        <v>18</v>
      </c>
      <c r="AG208" s="222" t="s">
        <v>18</v>
      </c>
      <c r="AH208" s="222" t="s">
        <v>18</v>
      </c>
      <c r="AI208" s="222" t="s">
        <v>18</v>
      </c>
      <c r="AJ208" s="222" t="s">
        <v>18</v>
      </c>
      <c r="AK208" s="222" t="s">
        <v>18</v>
      </c>
      <c r="AL208" s="18"/>
      <c r="AM208" s="1"/>
      <c r="AN208" s="9"/>
      <c r="AO208" s="11"/>
      <c r="AP208" s="11"/>
      <c r="AQ208" s="11"/>
      <c r="AR208" s="11"/>
      <c r="AS208" s="11"/>
      <c r="AT208" s="9"/>
    </row>
    <row r="209" spans="27:46" x14ac:dyDescent="0.2">
      <c r="AA209" s="209">
        <v>10</v>
      </c>
      <c r="AB209" s="210" t="s">
        <v>221</v>
      </c>
      <c r="AC209" s="211">
        <v>147.61000000000001</v>
      </c>
      <c r="AD209" s="212">
        <v>131.27000000000001</v>
      </c>
      <c r="AE209" s="212" t="s">
        <v>18</v>
      </c>
      <c r="AF209" s="212" t="s">
        <v>18</v>
      </c>
      <c r="AG209" s="212">
        <v>141.31</v>
      </c>
      <c r="AH209" s="212" t="s">
        <v>18</v>
      </c>
      <c r="AI209" s="212" t="s">
        <v>18</v>
      </c>
      <c r="AJ209" s="212">
        <v>171.24</v>
      </c>
      <c r="AK209" s="212">
        <v>146.6</v>
      </c>
      <c r="AL209" s="18"/>
      <c r="AM209" s="1"/>
      <c r="AN209" s="9"/>
      <c r="AO209" s="11"/>
      <c r="AP209" s="11"/>
      <c r="AQ209" s="11"/>
      <c r="AR209" s="11"/>
      <c r="AS209" s="11"/>
      <c r="AT209" s="9"/>
    </row>
    <row r="210" spans="27:46" x14ac:dyDescent="0.2">
      <c r="AA210" s="209">
        <v>11</v>
      </c>
      <c r="AB210" s="210" t="s">
        <v>222</v>
      </c>
      <c r="AC210" s="211">
        <v>204.94</v>
      </c>
      <c r="AD210" s="212">
        <v>180.39</v>
      </c>
      <c r="AE210" s="212" t="s">
        <v>18</v>
      </c>
      <c r="AF210" s="212" t="s">
        <v>18</v>
      </c>
      <c r="AG210" s="212">
        <v>196.47</v>
      </c>
      <c r="AH210" s="212" t="s">
        <v>18</v>
      </c>
      <c r="AI210" s="212" t="s">
        <v>18</v>
      </c>
      <c r="AJ210" s="212">
        <v>237.96</v>
      </c>
      <c r="AK210" s="212" t="s">
        <v>18</v>
      </c>
      <c r="AL210" s="18"/>
      <c r="AM210" s="1"/>
      <c r="AN210" s="9"/>
      <c r="AO210" s="11"/>
      <c r="AP210" s="11"/>
      <c r="AQ210" s="11"/>
      <c r="AR210" s="11"/>
      <c r="AS210" s="11"/>
      <c r="AT210" s="9"/>
    </row>
    <row r="211" spans="27:46" x14ac:dyDescent="0.2">
      <c r="AA211" s="209">
        <v>12</v>
      </c>
      <c r="AB211" s="210" t="s">
        <v>385</v>
      </c>
      <c r="AC211" s="211">
        <v>184.83</v>
      </c>
      <c r="AD211" s="212">
        <v>161.88999999999999</v>
      </c>
      <c r="AE211" s="212" t="s">
        <v>18</v>
      </c>
      <c r="AF211" s="212" t="s">
        <v>18</v>
      </c>
      <c r="AG211" s="212">
        <v>176.28</v>
      </c>
      <c r="AH211" s="212" t="s">
        <v>18</v>
      </c>
      <c r="AI211" s="212" t="s">
        <v>18</v>
      </c>
      <c r="AJ211" s="212">
        <v>213.41</v>
      </c>
      <c r="AK211" s="212">
        <v>187.73</v>
      </c>
      <c r="AL211" s="18"/>
      <c r="AM211" s="1"/>
      <c r="AN211" s="9"/>
      <c r="AO211" s="11"/>
      <c r="AP211" s="11"/>
      <c r="AQ211" s="11"/>
      <c r="AR211" s="11"/>
      <c r="AS211" s="11"/>
      <c r="AT211" s="9"/>
    </row>
    <row r="212" spans="27:46" x14ac:dyDescent="0.2">
      <c r="AA212" s="209">
        <v>13</v>
      </c>
      <c r="AB212" s="210" t="s">
        <v>223</v>
      </c>
      <c r="AC212" s="211">
        <v>159.94999999999999</v>
      </c>
      <c r="AD212" s="212">
        <v>140.13</v>
      </c>
      <c r="AE212" s="212" t="s">
        <v>18</v>
      </c>
      <c r="AF212" s="212" t="s">
        <v>18</v>
      </c>
      <c r="AG212" s="212">
        <v>152.54</v>
      </c>
      <c r="AH212" s="212" t="s">
        <v>18</v>
      </c>
      <c r="AI212" s="212" t="s">
        <v>18</v>
      </c>
      <c r="AJ212" s="212">
        <v>184.66</v>
      </c>
      <c r="AK212" s="212">
        <v>162.47</v>
      </c>
      <c r="AL212" s="18"/>
      <c r="AM212" s="1"/>
      <c r="AN212" s="9"/>
      <c r="AO212" s="11"/>
      <c r="AP212" s="11"/>
      <c r="AQ212" s="11"/>
      <c r="AR212" s="11"/>
      <c r="AS212" s="11"/>
      <c r="AT212" s="9"/>
    </row>
    <row r="213" spans="27:46" x14ac:dyDescent="0.2">
      <c r="AA213" s="209">
        <v>14</v>
      </c>
      <c r="AB213" s="210" t="s">
        <v>224</v>
      </c>
      <c r="AC213" s="211">
        <v>139.32</v>
      </c>
      <c r="AD213" s="212">
        <v>122.67</v>
      </c>
      <c r="AE213" s="212" t="s">
        <v>18</v>
      </c>
      <c r="AF213" s="212" t="s">
        <v>18</v>
      </c>
      <c r="AG213" s="212">
        <v>133.55000000000001</v>
      </c>
      <c r="AH213" s="212" t="s">
        <v>18</v>
      </c>
      <c r="AI213" s="212" t="s">
        <v>18</v>
      </c>
      <c r="AJ213" s="212">
        <v>161.72</v>
      </c>
      <c r="AK213" s="212" t="s">
        <v>18</v>
      </c>
      <c r="AL213" s="18"/>
      <c r="AM213" s="1"/>
      <c r="AN213" s="9"/>
      <c r="AO213" s="11"/>
      <c r="AP213" s="11"/>
      <c r="AQ213" s="11"/>
      <c r="AR213" s="11"/>
      <c r="AS213" s="11"/>
      <c r="AT213" s="9"/>
    </row>
    <row r="214" spans="27:46" x14ac:dyDescent="0.2">
      <c r="AA214" s="209">
        <v>15</v>
      </c>
      <c r="AB214" s="210" t="s">
        <v>225</v>
      </c>
      <c r="AC214" s="211">
        <v>125.71</v>
      </c>
      <c r="AD214" s="212">
        <v>110.09</v>
      </c>
      <c r="AE214" s="212" t="s">
        <v>18</v>
      </c>
      <c r="AF214" s="212" t="s">
        <v>18</v>
      </c>
      <c r="AG214" s="212">
        <v>119.88</v>
      </c>
      <c r="AH214" s="212" t="s">
        <v>18</v>
      </c>
      <c r="AI214" s="212" t="s">
        <v>18</v>
      </c>
      <c r="AJ214" s="212">
        <v>145.18</v>
      </c>
      <c r="AK214" s="212">
        <v>127.67</v>
      </c>
      <c r="AL214" s="18"/>
      <c r="AM214" s="1"/>
      <c r="AN214" s="9"/>
      <c r="AO214" s="11"/>
      <c r="AP214" s="11"/>
      <c r="AQ214" s="11"/>
      <c r="AR214" s="11"/>
      <c r="AS214" s="11"/>
      <c r="AT214" s="9"/>
    </row>
    <row r="215" spans="27:46" x14ac:dyDescent="0.2">
      <c r="AA215" s="209">
        <v>17</v>
      </c>
      <c r="AB215" s="210" t="s">
        <v>226</v>
      </c>
      <c r="AC215" s="211">
        <v>114.4</v>
      </c>
      <c r="AD215" s="212">
        <v>100.22</v>
      </c>
      <c r="AE215" s="212" t="s">
        <v>18</v>
      </c>
      <c r="AF215" s="212" t="s">
        <v>18</v>
      </c>
      <c r="AG215" s="212">
        <v>109.12</v>
      </c>
      <c r="AH215" s="212" t="s">
        <v>18</v>
      </c>
      <c r="AI215" s="212" t="s">
        <v>18</v>
      </c>
      <c r="AJ215" s="212">
        <v>132.04</v>
      </c>
      <c r="AK215" s="212">
        <v>116.16</v>
      </c>
      <c r="AL215" s="18"/>
      <c r="AM215" s="1"/>
      <c r="AN215" s="9"/>
      <c r="AO215" s="11"/>
      <c r="AP215" s="11"/>
      <c r="AQ215" s="11"/>
      <c r="AR215" s="11"/>
      <c r="AS215" s="11"/>
      <c r="AT215" s="9"/>
    </row>
    <row r="216" spans="27:46" x14ac:dyDescent="0.2">
      <c r="AA216" s="209">
        <v>18</v>
      </c>
      <c r="AB216" s="210" t="s">
        <v>227</v>
      </c>
      <c r="AC216" s="211">
        <v>139.32</v>
      </c>
      <c r="AD216" s="212">
        <v>122.67</v>
      </c>
      <c r="AE216" s="212" t="s">
        <v>18</v>
      </c>
      <c r="AF216" s="212" t="s">
        <v>18</v>
      </c>
      <c r="AG216" s="212">
        <v>133.55000000000001</v>
      </c>
      <c r="AH216" s="212" t="s">
        <v>18</v>
      </c>
      <c r="AI216" s="212" t="s">
        <v>18</v>
      </c>
      <c r="AJ216" s="212">
        <v>161.72</v>
      </c>
      <c r="AK216" s="212" t="s">
        <v>18</v>
      </c>
      <c r="AL216" s="18"/>
      <c r="AM216" s="1"/>
      <c r="AN216" s="9"/>
      <c r="AO216" s="11"/>
      <c r="AP216" s="11"/>
      <c r="AQ216" s="11"/>
      <c r="AR216" s="11"/>
      <c r="AS216" s="11"/>
      <c r="AT216" s="9"/>
    </row>
    <row r="217" spans="27:46" x14ac:dyDescent="0.2">
      <c r="AA217" s="209">
        <v>19</v>
      </c>
      <c r="AB217" s="210" t="s">
        <v>221</v>
      </c>
      <c r="AC217" s="211">
        <v>135.97999999999999</v>
      </c>
      <c r="AD217" s="212">
        <v>119.73</v>
      </c>
      <c r="AE217" s="212" t="s">
        <v>18</v>
      </c>
      <c r="AF217" s="212" t="s">
        <v>18</v>
      </c>
      <c r="AG217" s="212">
        <v>130.34</v>
      </c>
      <c r="AH217" s="212" t="s">
        <v>18</v>
      </c>
      <c r="AI217" s="212" t="s">
        <v>18</v>
      </c>
      <c r="AJ217" s="212">
        <v>157.86000000000001</v>
      </c>
      <c r="AK217" s="212" t="s">
        <v>18</v>
      </c>
      <c r="AL217" s="18"/>
      <c r="AM217" s="1"/>
      <c r="AN217" s="9"/>
      <c r="AO217" s="11"/>
      <c r="AP217" s="11"/>
      <c r="AQ217" s="11"/>
      <c r="AR217" s="11"/>
      <c r="AS217" s="11"/>
      <c r="AT217" s="9"/>
    </row>
    <row r="218" spans="27:46" x14ac:dyDescent="0.2">
      <c r="AA218" s="209">
        <v>20</v>
      </c>
      <c r="AB218" s="210" t="s">
        <v>228</v>
      </c>
      <c r="AC218" s="211">
        <v>513.29999999999995</v>
      </c>
      <c r="AD218" s="212" t="s">
        <v>18</v>
      </c>
      <c r="AE218" s="212" t="s">
        <v>18</v>
      </c>
      <c r="AF218" s="212">
        <v>581.66999999999996</v>
      </c>
      <c r="AG218" s="212" t="s">
        <v>18</v>
      </c>
      <c r="AH218" s="212" t="s">
        <v>18</v>
      </c>
      <c r="AI218" s="212" t="s">
        <v>18</v>
      </c>
      <c r="AJ218" s="212">
        <v>444.95</v>
      </c>
      <c r="AK218" s="212" t="s">
        <v>18</v>
      </c>
      <c r="AL218" s="18"/>
      <c r="AM218" s="1"/>
      <c r="AN218" s="9"/>
      <c r="AO218" s="11"/>
      <c r="AP218" s="11"/>
      <c r="AQ218" s="11"/>
      <c r="AR218" s="11"/>
      <c r="AS218" s="11"/>
      <c r="AT218" s="9"/>
    </row>
    <row r="219" spans="27:46" x14ac:dyDescent="0.2">
      <c r="AA219" s="209">
        <v>21</v>
      </c>
      <c r="AB219" s="210" t="s">
        <v>229</v>
      </c>
      <c r="AC219" s="211">
        <v>579.16</v>
      </c>
      <c r="AD219" s="212" t="s">
        <v>18</v>
      </c>
      <c r="AE219" s="212" t="s">
        <v>18</v>
      </c>
      <c r="AF219" s="212">
        <v>665.66</v>
      </c>
      <c r="AG219" s="212" t="s">
        <v>18</v>
      </c>
      <c r="AH219" s="212" t="s">
        <v>18</v>
      </c>
      <c r="AI219" s="212" t="s">
        <v>18</v>
      </c>
      <c r="AJ219" s="212">
        <v>492.64</v>
      </c>
      <c r="AK219" s="212" t="s">
        <v>18</v>
      </c>
      <c r="AL219" s="18"/>
      <c r="AM219" s="1"/>
      <c r="AN219" s="9"/>
      <c r="AO219" s="11"/>
      <c r="AP219" s="11"/>
      <c r="AQ219" s="11"/>
      <c r="AR219" s="11"/>
      <c r="AS219" s="11"/>
      <c r="AT219" s="9"/>
    </row>
    <row r="220" spans="27:46" x14ac:dyDescent="0.2">
      <c r="AA220" s="209">
        <v>22</v>
      </c>
      <c r="AB220" s="210" t="s">
        <v>230</v>
      </c>
      <c r="AC220" s="211">
        <v>516.66</v>
      </c>
      <c r="AD220" s="212" t="s">
        <v>18</v>
      </c>
      <c r="AE220" s="212" t="s">
        <v>18</v>
      </c>
      <c r="AF220" s="212">
        <v>593.85</v>
      </c>
      <c r="AG220" s="212" t="s">
        <v>18</v>
      </c>
      <c r="AH220" s="212" t="s">
        <v>18</v>
      </c>
      <c r="AI220" s="212" t="s">
        <v>18</v>
      </c>
      <c r="AJ220" s="212">
        <v>439.46</v>
      </c>
      <c r="AK220" s="212" t="s">
        <v>18</v>
      </c>
      <c r="AL220" s="18"/>
      <c r="AM220" s="1"/>
      <c r="AN220" s="9"/>
      <c r="AO220" s="11"/>
      <c r="AP220" s="11"/>
      <c r="AQ220" s="11"/>
      <c r="AR220" s="11"/>
      <c r="AS220" s="11"/>
      <c r="AT220" s="9"/>
    </row>
    <row r="221" spans="27:46" x14ac:dyDescent="0.2">
      <c r="AA221" s="209">
        <v>23</v>
      </c>
      <c r="AB221" s="210" t="s">
        <v>231</v>
      </c>
      <c r="AC221" s="211">
        <v>433.66</v>
      </c>
      <c r="AD221" s="212" t="s">
        <v>18</v>
      </c>
      <c r="AE221" s="212" t="s">
        <v>18</v>
      </c>
      <c r="AF221" s="212">
        <v>498.44</v>
      </c>
      <c r="AG221" s="212" t="s">
        <v>18</v>
      </c>
      <c r="AH221" s="212" t="s">
        <v>18</v>
      </c>
      <c r="AI221" s="212" t="s">
        <v>18</v>
      </c>
      <c r="AJ221" s="212">
        <v>368.87</v>
      </c>
      <c r="AK221" s="212" t="s">
        <v>18</v>
      </c>
      <c r="AL221" s="18"/>
      <c r="AM221" s="1"/>
      <c r="AN221" s="9"/>
      <c r="AO221" s="11"/>
      <c r="AP221" s="11"/>
      <c r="AQ221" s="11"/>
      <c r="AR221" s="11"/>
      <c r="AS221" s="11"/>
      <c r="AT221" s="9"/>
    </row>
    <row r="222" spans="27:46" x14ac:dyDescent="0.2">
      <c r="AA222" s="209">
        <v>24</v>
      </c>
      <c r="AB222" s="210" t="s">
        <v>232</v>
      </c>
      <c r="AC222" s="211">
        <v>491.71</v>
      </c>
      <c r="AD222" s="212" t="s">
        <v>18</v>
      </c>
      <c r="AE222" s="212" t="s">
        <v>18</v>
      </c>
      <c r="AF222" s="212">
        <v>565.24</v>
      </c>
      <c r="AG222" s="212" t="s">
        <v>18</v>
      </c>
      <c r="AH222" s="212" t="s">
        <v>18</v>
      </c>
      <c r="AI222" s="212" t="s">
        <v>18</v>
      </c>
      <c r="AJ222" s="212">
        <v>418.19</v>
      </c>
      <c r="AK222" s="212" t="s">
        <v>18</v>
      </c>
      <c r="AL222" s="18"/>
      <c r="AM222" s="1"/>
      <c r="AN222" s="9"/>
      <c r="AO222" s="11"/>
      <c r="AP222" s="11"/>
      <c r="AQ222" s="11"/>
      <c r="AR222" s="11"/>
      <c r="AS222" s="11"/>
      <c r="AT222" s="9"/>
    </row>
    <row r="223" spans="27:46" x14ac:dyDescent="0.2">
      <c r="AA223" s="209">
        <v>30</v>
      </c>
      <c r="AB223" s="210" t="s">
        <v>233</v>
      </c>
      <c r="AC223" s="211">
        <v>211.44</v>
      </c>
      <c r="AD223" s="212" t="s">
        <v>18</v>
      </c>
      <c r="AE223" s="212" t="s">
        <v>18</v>
      </c>
      <c r="AF223" s="212">
        <v>287.70999999999998</v>
      </c>
      <c r="AG223" s="212" t="s">
        <v>18</v>
      </c>
      <c r="AH223" s="212">
        <v>83.5</v>
      </c>
      <c r="AI223" s="212" t="s">
        <v>18</v>
      </c>
      <c r="AJ223" s="212" t="s">
        <v>18</v>
      </c>
      <c r="AK223" s="212">
        <v>263.14</v>
      </c>
      <c r="AL223" s="18"/>
      <c r="AM223" s="1"/>
      <c r="AN223" s="9"/>
      <c r="AO223" s="11"/>
      <c r="AP223" s="11"/>
      <c r="AQ223" s="11"/>
      <c r="AR223" s="11"/>
      <c r="AS223" s="11"/>
      <c r="AT223" s="9"/>
    </row>
    <row r="224" spans="27:46" x14ac:dyDescent="0.2">
      <c r="AA224" s="209">
        <v>31</v>
      </c>
      <c r="AB224" s="210" t="s">
        <v>234</v>
      </c>
      <c r="AC224" s="211">
        <v>337.1</v>
      </c>
      <c r="AD224" s="212" t="s">
        <v>18</v>
      </c>
      <c r="AE224" s="212" t="s">
        <v>18</v>
      </c>
      <c r="AF224" s="212">
        <v>385.7</v>
      </c>
      <c r="AG224" s="212" t="s">
        <v>18</v>
      </c>
      <c r="AH224" s="212" t="s">
        <v>18</v>
      </c>
      <c r="AI224" s="212" t="s">
        <v>18</v>
      </c>
      <c r="AJ224" s="212" t="s">
        <v>18</v>
      </c>
      <c r="AK224" s="212">
        <v>288.48</v>
      </c>
      <c r="AL224" s="18"/>
      <c r="AM224" s="1"/>
      <c r="AN224" s="9"/>
      <c r="AO224" s="11"/>
      <c r="AP224" s="11"/>
      <c r="AQ224" s="11"/>
      <c r="AR224" s="11"/>
      <c r="AS224" s="11"/>
      <c r="AT224" s="9"/>
    </row>
    <row r="225" spans="27:46" x14ac:dyDescent="0.2">
      <c r="AA225" s="209">
        <v>32</v>
      </c>
      <c r="AB225" s="210" t="s">
        <v>235</v>
      </c>
      <c r="AC225" s="211">
        <v>117.52</v>
      </c>
      <c r="AD225" s="212" t="s">
        <v>18</v>
      </c>
      <c r="AE225" s="212" t="s">
        <v>18</v>
      </c>
      <c r="AF225" s="212">
        <v>151.54</v>
      </c>
      <c r="AG225" s="212" t="s">
        <v>18</v>
      </c>
      <c r="AH225" s="212">
        <v>83.5</v>
      </c>
      <c r="AI225" s="212" t="s">
        <v>18</v>
      </c>
      <c r="AJ225" s="212" t="s">
        <v>18</v>
      </c>
      <c r="AK225" s="212" t="s">
        <v>18</v>
      </c>
      <c r="AL225" s="18"/>
      <c r="AM225" s="1"/>
      <c r="AN225" s="9"/>
      <c r="AO225" s="11"/>
      <c r="AP225" s="11"/>
      <c r="AQ225" s="11"/>
      <c r="AR225" s="11"/>
      <c r="AS225" s="11"/>
      <c r="AT225" s="9"/>
    </row>
    <row r="226" spans="27:46" x14ac:dyDescent="0.2">
      <c r="AA226" s="209">
        <v>33</v>
      </c>
      <c r="AB226" s="210" t="s">
        <v>236</v>
      </c>
      <c r="AC226" s="211">
        <v>308.55</v>
      </c>
      <c r="AD226" s="212" t="s">
        <v>18</v>
      </c>
      <c r="AE226" s="212" t="s">
        <v>18</v>
      </c>
      <c r="AF226" s="212">
        <v>308.55</v>
      </c>
      <c r="AG226" s="212" t="s">
        <v>18</v>
      </c>
      <c r="AH226" s="212" t="s">
        <v>18</v>
      </c>
      <c r="AI226" s="212" t="s">
        <v>18</v>
      </c>
      <c r="AJ226" s="212" t="s">
        <v>18</v>
      </c>
      <c r="AK226" s="212" t="s">
        <v>18</v>
      </c>
      <c r="AL226" s="18"/>
      <c r="AM226" s="1"/>
      <c r="AN226" s="9"/>
      <c r="AO226" s="11"/>
      <c r="AP226" s="11"/>
      <c r="AQ226" s="11"/>
      <c r="AR226" s="11"/>
      <c r="AS226" s="11"/>
      <c r="AT226" s="9"/>
    </row>
    <row r="227" spans="27:46" x14ac:dyDescent="0.2">
      <c r="AA227" s="209">
        <v>34</v>
      </c>
      <c r="AB227" s="210" t="s">
        <v>237</v>
      </c>
      <c r="AC227" s="211">
        <v>267.47000000000003</v>
      </c>
      <c r="AD227" s="212" t="s">
        <v>18</v>
      </c>
      <c r="AE227" s="212" t="s">
        <v>18</v>
      </c>
      <c r="AF227" s="212">
        <v>267.47000000000003</v>
      </c>
      <c r="AG227" s="212" t="s">
        <v>18</v>
      </c>
      <c r="AH227" s="212" t="s">
        <v>18</v>
      </c>
      <c r="AI227" s="212" t="s">
        <v>18</v>
      </c>
      <c r="AJ227" s="212" t="s">
        <v>18</v>
      </c>
      <c r="AK227" s="212" t="s">
        <v>18</v>
      </c>
      <c r="AL227" s="18"/>
      <c r="AM227" s="1"/>
      <c r="AN227" s="9"/>
      <c r="AO227" s="11"/>
      <c r="AP227" s="11"/>
      <c r="AQ227" s="11"/>
      <c r="AR227" s="11"/>
      <c r="AS227" s="11"/>
      <c r="AT227" s="9"/>
    </row>
    <row r="228" spans="27:46" x14ac:dyDescent="0.2">
      <c r="AA228" s="209">
        <v>35</v>
      </c>
      <c r="AB228" s="210" t="s">
        <v>386</v>
      </c>
      <c r="AC228" s="211">
        <v>251.06</v>
      </c>
      <c r="AD228" s="212" t="s">
        <v>18</v>
      </c>
      <c r="AE228" s="212" t="s">
        <v>18</v>
      </c>
      <c r="AF228" s="212">
        <v>251.06</v>
      </c>
      <c r="AG228" s="212" t="s">
        <v>18</v>
      </c>
      <c r="AH228" s="212" t="s">
        <v>18</v>
      </c>
      <c r="AI228" s="212" t="s">
        <v>18</v>
      </c>
      <c r="AJ228" s="212" t="s">
        <v>18</v>
      </c>
      <c r="AK228" s="212" t="s">
        <v>18</v>
      </c>
      <c r="AL228" s="18"/>
      <c r="AM228" s="1"/>
      <c r="AN228" s="9"/>
      <c r="AO228" s="11"/>
      <c r="AP228" s="11"/>
      <c r="AQ228" s="11"/>
      <c r="AR228" s="11"/>
      <c r="AS228" s="11"/>
      <c r="AT228" s="9"/>
    </row>
    <row r="229" spans="27:46" x14ac:dyDescent="0.2">
      <c r="AA229" s="209">
        <v>36</v>
      </c>
      <c r="AB229" s="210" t="s">
        <v>238</v>
      </c>
      <c r="AC229" s="211">
        <v>279.12</v>
      </c>
      <c r="AD229" s="212" t="s">
        <v>18</v>
      </c>
      <c r="AE229" s="212" t="s">
        <v>18</v>
      </c>
      <c r="AF229" s="212">
        <v>308.88</v>
      </c>
      <c r="AG229" s="212" t="s">
        <v>18</v>
      </c>
      <c r="AH229" s="212" t="s">
        <v>18</v>
      </c>
      <c r="AI229" s="212" t="s">
        <v>18</v>
      </c>
      <c r="AJ229" s="212" t="s">
        <v>18</v>
      </c>
      <c r="AK229" s="212">
        <v>249.36</v>
      </c>
      <c r="AL229" s="18"/>
      <c r="AM229" s="1"/>
      <c r="AN229" s="9"/>
      <c r="AO229" s="11"/>
      <c r="AP229" s="11"/>
      <c r="AQ229" s="11"/>
      <c r="AR229" s="11"/>
      <c r="AS229" s="11"/>
      <c r="AT229" s="9"/>
    </row>
    <row r="230" spans="27:46" x14ac:dyDescent="0.2">
      <c r="AA230" s="209">
        <v>37</v>
      </c>
      <c r="AB230" s="210" t="s">
        <v>387</v>
      </c>
      <c r="AC230" s="211">
        <v>226.16</v>
      </c>
      <c r="AD230" s="212" t="s">
        <v>18</v>
      </c>
      <c r="AE230" s="212" t="s">
        <v>18</v>
      </c>
      <c r="AF230" s="212">
        <v>200.71</v>
      </c>
      <c r="AG230" s="212" t="s">
        <v>18</v>
      </c>
      <c r="AH230" s="212" t="s">
        <v>18</v>
      </c>
      <c r="AI230" s="212" t="s">
        <v>18</v>
      </c>
      <c r="AJ230" s="212" t="s">
        <v>18</v>
      </c>
      <c r="AK230" s="212">
        <v>251.6</v>
      </c>
      <c r="AL230" s="18"/>
      <c r="AM230" s="1"/>
      <c r="AN230" s="9"/>
      <c r="AO230" s="11"/>
      <c r="AP230" s="11"/>
      <c r="AQ230" s="11"/>
      <c r="AR230" s="11"/>
      <c r="AS230" s="11"/>
      <c r="AT230" s="9"/>
    </row>
    <row r="231" spans="27:46" x14ac:dyDescent="0.2">
      <c r="AA231" s="209">
        <v>38</v>
      </c>
      <c r="AB231" s="210" t="s">
        <v>239</v>
      </c>
      <c r="AC231" s="211">
        <v>117.1</v>
      </c>
      <c r="AD231" s="212" t="s">
        <v>18</v>
      </c>
      <c r="AE231" s="212" t="s">
        <v>18</v>
      </c>
      <c r="AF231" s="212">
        <v>117.1</v>
      </c>
      <c r="AG231" s="212" t="s">
        <v>18</v>
      </c>
      <c r="AH231" s="212" t="s">
        <v>18</v>
      </c>
      <c r="AI231" s="212" t="s">
        <v>18</v>
      </c>
      <c r="AJ231" s="212" t="s">
        <v>18</v>
      </c>
      <c r="AK231" s="212" t="s">
        <v>18</v>
      </c>
      <c r="AL231" s="18"/>
      <c r="AM231" s="1"/>
      <c r="AN231" s="9"/>
      <c r="AO231" s="11"/>
      <c r="AP231" s="11"/>
      <c r="AQ231" s="11"/>
      <c r="AR231" s="11"/>
      <c r="AS231" s="11"/>
      <c r="AT231" s="9"/>
    </row>
    <row r="232" spans="27:46" x14ac:dyDescent="0.2">
      <c r="AA232" s="209">
        <v>39</v>
      </c>
      <c r="AB232" s="210" t="s">
        <v>240</v>
      </c>
      <c r="AC232" s="211">
        <v>234.04</v>
      </c>
      <c r="AD232" s="212" t="s">
        <v>18</v>
      </c>
      <c r="AE232" s="212" t="s">
        <v>18</v>
      </c>
      <c r="AF232" s="212">
        <v>234.04</v>
      </c>
      <c r="AG232" s="212" t="s">
        <v>18</v>
      </c>
      <c r="AH232" s="212" t="s">
        <v>18</v>
      </c>
      <c r="AI232" s="212" t="s">
        <v>18</v>
      </c>
      <c r="AJ232" s="212" t="s">
        <v>18</v>
      </c>
      <c r="AK232" s="212" t="s">
        <v>18</v>
      </c>
      <c r="AL232" s="18"/>
      <c r="AM232" s="1"/>
      <c r="AN232" s="9"/>
      <c r="AO232" s="11"/>
      <c r="AP232" s="11"/>
      <c r="AQ232" s="11"/>
      <c r="AR232" s="11"/>
      <c r="AS232" s="11"/>
      <c r="AT232" s="9"/>
    </row>
    <row r="233" spans="27:46" x14ac:dyDescent="0.2">
      <c r="AA233" s="209">
        <v>40</v>
      </c>
      <c r="AB233" s="210" t="s">
        <v>241</v>
      </c>
      <c r="AC233" s="211">
        <v>178.49</v>
      </c>
      <c r="AD233" s="212">
        <v>229.29</v>
      </c>
      <c r="AE233" s="212" t="s">
        <v>18</v>
      </c>
      <c r="AF233" s="212" t="s">
        <v>18</v>
      </c>
      <c r="AG233" s="212">
        <v>183.13</v>
      </c>
      <c r="AH233" s="212" t="s">
        <v>18</v>
      </c>
      <c r="AI233" s="212" t="s">
        <v>18</v>
      </c>
      <c r="AJ233" s="212">
        <v>149.51</v>
      </c>
      <c r="AK233" s="212">
        <v>152.01</v>
      </c>
      <c r="AL233" s="18"/>
      <c r="AM233" s="1"/>
      <c r="AN233" s="9"/>
      <c r="AO233" s="11"/>
      <c r="AP233" s="11"/>
      <c r="AQ233" s="11"/>
      <c r="AR233" s="11"/>
      <c r="AS233" s="11"/>
      <c r="AT233" s="9"/>
    </row>
    <row r="234" spans="27:46" x14ac:dyDescent="0.2">
      <c r="AA234" s="209">
        <v>41</v>
      </c>
      <c r="AB234" s="210" t="s">
        <v>242</v>
      </c>
      <c r="AC234" s="211">
        <v>160.27000000000001</v>
      </c>
      <c r="AD234" s="212">
        <v>211.01</v>
      </c>
      <c r="AE234" s="212" t="s">
        <v>18</v>
      </c>
      <c r="AF234" s="212" t="s">
        <v>18</v>
      </c>
      <c r="AG234" s="212">
        <v>161.88999999999999</v>
      </c>
      <c r="AH234" s="212" t="s">
        <v>18</v>
      </c>
      <c r="AI234" s="212" t="s">
        <v>18</v>
      </c>
      <c r="AJ234" s="212">
        <v>131.46</v>
      </c>
      <c r="AK234" s="212">
        <v>136.74</v>
      </c>
      <c r="AL234" s="18"/>
      <c r="AM234" s="1"/>
      <c r="AN234" s="9"/>
      <c r="AO234" s="11"/>
      <c r="AP234" s="11"/>
      <c r="AQ234" s="11"/>
      <c r="AR234" s="11"/>
      <c r="AS234" s="11"/>
      <c r="AT234" s="9"/>
    </row>
    <row r="235" spans="27:46" x14ac:dyDescent="0.2">
      <c r="AA235" s="209">
        <v>42</v>
      </c>
      <c r="AB235" s="210" t="s">
        <v>243</v>
      </c>
      <c r="AC235" s="211">
        <v>186.33</v>
      </c>
      <c r="AD235" s="212">
        <v>245.37</v>
      </c>
      <c r="AE235" s="212" t="s">
        <v>18</v>
      </c>
      <c r="AF235" s="212" t="s">
        <v>18</v>
      </c>
      <c r="AG235" s="212">
        <v>188.21</v>
      </c>
      <c r="AH235" s="212" t="s">
        <v>18</v>
      </c>
      <c r="AI235" s="212" t="s">
        <v>18</v>
      </c>
      <c r="AJ235" s="212">
        <v>152.85</v>
      </c>
      <c r="AK235" s="212">
        <v>158.88999999999999</v>
      </c>
      <c r="AL235" s="18"/>
      <c r="AM235" s="1"/>
      <c r="AN235" s="9"/>
      <c r="AO235" s="11"/>
      <c r="AP235" s="11"/>
      <c r="AQ235" s="11"/>
      <c r="AR235" s="11"/>
      <c r="AS235" s="11"/>
      <c r="AT235" s="9"/>
    </row>
    <row r="236" spans="27:46" x14ac:dyDescent="0.2">
      <c r="AA236" s="209">
        <v>43</v>
      </c>
      <c r="AB236" s="210" t="s">
        <v>244</v>
      </c>
      <c r="AC236" s="211">
        <v>169.49</v>
      </c>
      <c r="AD236" s="212">
        <v>223.17</v>
      </c>
      <c r="AE236" s="212" t="s">
        <v>18</v>
      </c>
      <c r="AF236" s="212" t="s">
        <v>18</v>
      </c>
      <c r="AG236" s="212">
        <v>171.24</v>
      </c>
      <c r="AH236" s="212" t="s">
        <v>18</v>
      </c>
      <c r="AI236" s="212" t="s">
        <v>18</v>
      </c>
      <c r="AJ236" s="212">
        <v>139.03</v>
      </c>
      <c r="AK236" s="212">
        <v>144.51</v>
      </c>
      <c r="AL236" s="18"/>
      <c r="AM236" s="1"/>
      <c r="AN236" s="9"/>
      <c r="AO236" s="11"/>
      <c r="AP236" s="11"/>
      <c r="AQ236" s="11"/>
      <c r="AR236" s="11"/>
      <c r="AS236" s="11"/>
      <c r="AT236" s="9"/>
    </row>
    <row r="237" spans="27:46" x14ac:dyDescent="0.2">
      <c r="AA237" s="209">
        <v>44</v>
      </c>
      <c r="AB237" s="210" t="s">
        <v>245</v>
      </c>
      <c r="AC237" s="211">
        <v>148.82</v>
      </c>
      <c r="AD237" s="212">
        <v>195.97</v>
      </c>
      <c r="AE237" s="212" t="s">
        <v>18</v>
      </c>
      <c r="AF237" s="212" t="s">
        <v>18</v>
      </c>
      <c r="AG237" s="212">
        <v>150.32</v>
      </c>
      <c r="AH237" s="212" t="s">
        <v>18</v>
      </c>
      <c r="AI237" s="212" t="s">
        <v>18</v>
      </c>
      <c r="AJ237" s="212">
        <v>122.01</v>
      </c>
      <c r="AK237" s="212">
        <v>126.95</v>
      </c>
      <c r="AL237" s="18"/>
      <c r="AM237" s="1"/>
      <c r="AN237" s="9"/>
      <c r="AO237" s="11"/>
      <c r="AP237" s="11"/>
      <c r="AQ237" s="11"/>
      <c r="AR237" s="11"/>
      <c r="AS237" s="11"/>
      <c r="AT237" s="9"/>
    </row>
    <row r="238" spans="27:46" x14ac:dyDescent="0.2">
      <c r="AA238" s="209">
        <v>45</v>
      </c>
      <c r="AB238" s="210" t="s">
        <v>246</v>
      </c>
      <c r="AC238" s="211">
        <v>214.04</v>
      </c>
      <c r="AD238" s="212" t="s">
        <v>18</v>
      </c>
      <c r="AE238" s="212" t="s">
        <v>18</v>
      </c>
      <c r="AF238" s="212" t="s">
        <v>18</v>
      </c>
      <c r="AG238" s="212">
        <v>241.74</v>
      </c>
      <c r="AH238" s="212" t="s">
        <v>18</v>
      </c>
      <c r="AI238" s="212" t="s">
        <v>18</v>
      </c>
      <c r="AJ238" s="212">
        <v>196.24</v>
      </c>
      <c r="AK238" s="212">
        <v>204.11</v>
      </c>
      <c r="AL238" s="18"/>
      <c r="AM238" s="1"/>
      <c r="AN238" s="9"/>
      <c r="AO238" s="11"/>
      <c r="AP238" s="11"/>
      <c r="AQ238" s="11"/>
      <c r="AR238" s="11"/>
      <c r="AS238" s="11"/>
      <c r="AT238" s="9"/>
    </row>
    <row r="239" spans="27:46" x14ac:dyDescent="0.2">
      <c r="AA239" s="209">
        <v>47</v>
      </c>
      <c r="AB239" s="210" t="s">
        <v>247</v>
      </c>
      <c r="AC239" s="211">
        <v>220.52</v>
      </c>
      <c r="AD239" s="212">
        <v>276.79000000000002</v>
      </c>
      <c r="AE239" s="212" t="s">
        <v>18</v>
      </c>
      <c r="AF239" s="212" t="s">
        <v>18</v>
      </c>
      <c r="AG239" s="212">
        <v>212.33</v>
      </c>
      <c r="AH239" s="212" t="s">
        <v>18</v>
      </c>
      <c r="AI239" s="212" t="s">
        <v>18</v>
      </c>
      <c r="AJ239" s="212">
        <v>172.42</v>
      </c>
      <c r="AK239" s="212" t="s">
        <v>18</v>
      </c>
      <c r="AL239" s="18"/>
      <c r="AM239" s="1"/>
      <c r="AN239" s="9"/>
      <c r="AO239" s="11"/>
      <c r="AP239" s="11"/>
      <c r="AQ239" s="11"/>
      <c r="AR239" s="11"/>
      <c r="AS239" s="11"/>
      <c r="AT239" s="9"/>
    </row>
    <row r="240" spans="27:46" x14ac:dyDescent="0.2">
      <c r="AA240" s="209">
        <v>48</v>
      </c>
      <c r="AB240" s="210" t="s">
        <v>388</v>
      </c>
      <c r="AC240" s="211">
        <v>218.97</v>
      </c>
      <c r="AD240" s="212">
        <v>288.37</v>
      </c>
      <c r="AE240" s="212" t="s">
        <v>18</v>
      </c>
      <c r="AF240" s="212" t="s">
        <v>18</v>
      </c>
      <c r="AG240" s="212">
        <v>221.16</v>
      </c>
      <c r="AH240" s="212" t="s">
        <v>18</v>
      </c>
      <c r="AI240" s="212" t="s">
        <v>18</v>
      </c>
      <c r="AJ240" s="212">
        <v>179.63</v>
      </c>
      <c r="AK240" s="212">
        <v>186.7</v>
      </c>
      <c r="AL240" s="18"/>
      <c r="AM240" s="1"/>
      <c r="AN240" s="9"/>
      <c r="AO240" s="11"/>
      <c r="AP240" s="11"/>
      <c r="AQ240" s="11"/>
      <c r="AR240" s="11"/>
      <c r="AS240" s="11"/>
      <c r="AT240" s="9"/>
    </row>
    <row r="241" spans="27:46" x14ac:dyDescent="0.2">
      <c r="AA241" s="209">
        <v>49</v>
      </c>
      <c r="AB241" s="210" t="s">
        <v>248</v>
      </c>
      <c r="AC241" s="211">
        <v>158.19999999999999</v>
      </c>
      <c r="AD241" s="212">
        <v>208.38</v>
      </c>
      <c r="AE241" s="212" t="s">
        <v>18</v>
      </c>
      <c r="AF241" s="212" t="s">
        <v>18</v>
      </c>
      <c r="AG241" s="212">
        <v>159.77000000000001</v>
      </c>
      <c r="AH241" s="212" t="s">
        <v>18</v>
      </c>
      <c r="AI241" s="212" t="s">
        <v>18</v>
      </c>
      <c r="AJ241" s="212">
        <v>129.76</v>
      </c>
      <c r="AK241" s="212">
        <v>134.83000000000001</v>
      </c>
      <c r="AL241" s="18"/>
      <c r="AM241" s="1"/>
      <c r="AN241" s="9"/>
      <c r="AO241" s="11"/>
      <c r="AP241" s="11"/>
      <c r="AQ241" s="11"/>
      <c r="AR241" s="11"/>
      <c r="AS241" s="11"/>
      <c r="AT241" s="9"/>
    </row>
    <row r="242" spans="27:46" x14ac:dyDescent="0.2">
      <c r="AA242" s="209">
        <v>70</v>
      </c>
      <c r="AB242" s="210" t="s">
        <v>389</v>
      </c>
      <c r="AC242" s="211">
        <v>102.43</v>
      </c>
      <c r="AD242" s="212" t="s">
        <v>18</v>
      </c>
      <c r="AE242" s="212" t="s">
        <v>18</v>
      </c>
      <c r="AF242" s="212" t="s">
        <v>18</v>
      </c>
      <c r="AG242" s="212">
        <v>109.29</v>
      </c>
      <c r="AH242" s="212" t="s">
        <v>18</v>
      </c>
      <c r="AI242" s="212" t="s">
        <v>18</v>
      </c>
      <c r="AJ242" s="212">
        <v>96.51</v>
      </c>
      <c r="AK242" s="212">
        <v>101.5</v>
      </c>
      <c r="AL242" s="18"/>
      <c r="AM242" s="1"/>
      <c r="AN242" s="9"/>
      <c r="AO242" s="11"/>
      <c r="AP242" s="11"/>
      <c r="AQ242" s="11"/>
      <c r="AR242" s="11"/>
      <c r="AS242" s="11"/>
      <c r="AT242" s="9"/>
    </row>
    <row r="243" spans="27:46" x14ac:dyDescent="0.2">
      <c r="AA243" s="209">
        <v>71</v>
      </c>
      <c r="AB243" s="210" t="s">
        <v>390</v>
      </c>
      <c r="AC243" s="211">
        <v>130.03</v>
      </c>
      <c r="AD243" s="212" t="s">
        <v>18</v>
      </c>
      <c r="AE243" s="212" t="s">
        <v>18</v>
      </c>
      <c r="AF243" s="212" t="s">
        <v>18</v>
      </c>
      <c r="AG243" s="212">
        <v>138.31</v>
      </c>
      <c r="AH243" s="212" t="s">
        <v>18</v>
      </c>
      <c r="AI243" s="212" t="s">
        <v>18</v>
      </c>
      <c r="AJ243" s="212">
        <v>121.74</v>
      </c>
      <c r="AK243" s="212" t="s">
        <v>18</v>
      </c>
      <c r="AL243" s="18"/>
      <c r="AM243" s="1"/>
      <c r="AN243" s="9"/>
      <c r="AO243" s="11"/>
      <c r="AP243" s="11"/>
      <c r="AQ243" s="11"/>
      <c r="AR243" s="11"/>
      <c r="AS243" s="11"/>
      <c r="AT243" s="9"/>
    </row>
    <row r="244" spans="27:46" x14ac:dyDescent="0.2">
      <c r="AA244" s="209">
        <v>72</v>
      </c>
      <c r="AB244" s="210" t="s">
        <v>391</v>
      </c>
      <c r="AC244" s="211">
        <v>120.87</v>
      </c>
      <c r="AD244" s="212" t="s">
        <v>18</v>
      </c>
      <c r="AE244" s="212" t="s">
        <v>18</v>
      </c>
      <c r="AF244" s="212" t="s">
        <v>18</v>
      </c>
      <c r="AG244" s="212">
        <v>124.11</v>
      </c>
      <c r="AH244" s="212" t="s">
        <v>18</v>
      </c>
      <c r="AI244" s="212" t="s">
        <v>18</v>
      </c>
      <c r="AJ244" s="212">
        <v>109.23</v>
      </c>
      <c r="AK244" s="212">
        <v>129.26</v>
      </c>
      <c r="AL244" s="18"/>
      <c r="AM244" s="18"/>
      <c r="AN244" s="36"/>
      <c r="AO244" s="36"/>
      <c r="AP244" s="14"/>
      <c r="AQ244" s="14"/>
      <c r="AR244" s="11"/>
      <c r="AS244" s="11"/>
      <c r="AT244" s="9"/>
    </row>
    <row r="245" spans="27:46" x14ac:dyDescent="0.2">
      <c r="AA245" s="209">
        <v>73</v>
      </c>
      <c r="AB245" s="210" t="s">
        <v>249</v>
      </c>
      <c r="AC245" s="211">
        <v>107.82</v>
      </c>
      <c r="AD245" s="212" t="s">
        <v>18</v>
      </c>
      <c r="AE245" s="212" t="s">
        <v>18</v>
      </c>
      <c r="AF245" s="212" t="s">
        <v>18</v>
      </c>
      <c r="AG245" s="212">
        <v>107.38</v>
      </c>
      <c r="AH245" s="212" t="s">
        <v>18</v>
      </c>
      <c r="AI245" s="212" t="s">
        <v>18</v>
      </c>
      <c r="AJ245" s="212">
        <v>94.53</v>
      </c>
      <c r="AK245" s="212">
        <v>121.57</v>
      </c>
      <c r="AL245" s="18"/>
      <c r="AM245" s="18"/>
      <c r="AN245" s="36"/>
      <c r="AO245" s="36"/>
      <c r="AP245" s="14"/>
      <c r="AQ245" s="14"/>
      <c r="AR245" s="11"/>
      <c r="AS245" s="11"/>
      <c r="AT245" s="9"/>
    </row>
    <row r="246" spans="27:46" x14ac:dyDescent="0.2">
      <c r="AA246" s="209">
        <v>74</v>
      </c>
      <c r="AB246" s="210" t="s">
        <v>250</v>
      </c>
      <c r="AC246" s="211">
        <v>88.41</v>
      </c>
      <c r="AD246" s="212" t="s">
        <v>18</v>
      </c>
      <c r="AE246" s="212" t="s">
        <v>18</v>
      </c>
      <c r="AF246" s="212" t="s">
        <v>18</v>
      </c>
      <c r="AG246" s="212">
        <v>94.03</v>
      </c>
      <c r="AH246" s="212" t="s">
        <v>18</v>
      </c>
      <c r="AI246" s="212" t="s">
        <v>18</v>
      </c>
      <c r="AJ246" s="212">
        <v>82.79</v>
      </c>
      <c r="AK246" s="212" t="s">
        <v>18</v>
      </c>
      <c r="AL246" s="18"/>
      <c r="AM246" s="18"/>
      <c r="AN246" s="36"/>
      <c r="AO246" s="36"/>
      <c r="AP246" s="14"/>
      <c r="AQ246" s="14"/>
      <c r="AR246" s="11"/>
      <c r="AS246" s="11"/>
      <c r="AT246" s="9"/>
    </row>
    <row r="247" spans="27:46" x14ac:dyDescent="0.2">
      <c r="AA247" s="209">
        <v>75</v>
      </c>
      <c r="AB247" s="210" t="s">
        <v>251</v>
      </c>
      <c r="AC247" s="211">
        <v>79.349999999999994</v>
      </c>
      <c r="AD247" s="212" t="s">
        <v>18</v>
      </c>
      <c r="AE247" s="212" t="s">
        <v>18</v>
      </c>
      <c r="AF247" s="212" t="s">
        <v>18</v>
      </c>
      <c r="AG247" s="212">
        <v>84.42</v>
      </c>
      <c r="AH247" s="212" t="s">
        <v>18</v>
      </c>
      <c r="AI247" s="212" t="s">
        <v>18</v>
      </c>
      <c r="AJ247" s="212">
        <v>74.27</v>
      </c>
      <c r="AK247" s="212" t="s">
        <v>18</v>
      </c>
      <c r="AL247" s="18"/>
      <c r="AM247" s="18"/>
      <c r="AN247" s="36"/>
      <c r="AO247" s="36"/>
      <c r="AP247" s="14"/>
      <c r="AQ247" s="14"/>
      <c r="AR247" s="11"/>
      <c r="AS247" s="11"/>
      <c r="AT247" s="9"/>
    </row>
    <row r="248" spans="27:46" x14ac:dyDescent="0.2">
      <c r="AA248" s="209">
        <v>76</v>
      </c>
      <c r="AB248" s="210" t="s">
        <v>252</v>
      </c>
      <c r="AC248" s="211">
        <v>80.47</v>
      </c>
      <c r="AD248" s="212" t="s">
        <v>18</v>
      </c>
      <c r="AE248" s="212" t="s">
        <v>18</v>
      </c>
      <c r="AF248" s="212" t="s">
        <v>18</v>
      </c>
      <c r="AG248" s="212">
        <v>84</v>
      </c>
      <c r="AH248" s="212" t="s">
        <v>18</v>
      </c>
      <c r="AI248" s="212" t="s">
        <v>18</v>
      </c>
      <c r="AJ248" s="212">
        <v>73.959999999999994</v>
      </c>
      <c r="AK248" s="212">
        <v>83.5</v>
      </c>
      <c r="AL248" s="18"/>
      <c r="AM248" s="18"/>
      <c r="AN248" s="36"/>
      <c r="AO248" s="36"/>
      <c r="AP248" s="14"/>
      <c r="AQ248" s="14"/>
      <c r="AR248" s="11"/>
      <c r="AS248" s="11"/>
      <c r="AT248" s="9"/>
    </row>
    <row r="249" spans="27:46" x14ac:dyDescent="0.2">
      <c r="AA249" s="209">
        <v>77</v>
      </c>
      <c r="AB249" s="210" t="s">
        <v>253</v>
      </c>
      <c r="AC249" s="211">
        <v>72.03</v>
      </c>
      <c r="AD249" s="212" t="s">
        <v>18</v>
      </c>
      <c r="AE249" s="212" t="s">
        <v>18</v>
      </c>
      <c r="AF249" s="212" t="s">
        <v>18</v>
      </c>
      <c r="AG249" s="212">
        <v>76.819999999999993</v>
      </c>
      <c r="AH249" s="212" t="s">
        <v>18</v>
      </c>
      <c r="AI249" s="212" t="s">
        <v>18</v>
      </c>
      <c r="AJ249" s="212">
        <v>67.59</v>
      </c>
      <c r="AK249" s="212">
        <v>71.66</v>
      </c>
      <c r="AL249" s="18"/>
      <c r="AM249" s="18"/>
      <c r="AN249" s="36"/>
      <c r="AO249" s="36"/>
      <c r="AP249" s="14"/>
      <c r="AQ249" s="14"/>
      <c r="AR249" s="14"/>
      <c r="AS249" s="14"/>
      <c r="AT249" s="71"/>
    </row>
    <row r="250" spans="27:46" x14ac:dyDescent="0.2">
      <c r="AA250" s="209">
        <v>78</v>
      </c>
      <c r="AB250" s="210" t="s">
        <v>254</v>
      </c>
      <c r="AC250" s="211">
        <v>88.41</v>
      </c>
      <c r="AD250" s="212" t="s">
        <v>18</v>
      </c>
      <c r="AE250" s="212" t="s">
        <v>18</v>
      </c>
      <c r="AF250" s="212" t="s">
        <v>18</v>
      </c>
      <c r="AG250" s="212">
        <v>94.03</v>
      </c>
      <c r="AH250" s="212" t="s">
        <v>18</v>
      </c>
      <c r="AI250" s="212" t="s">
        <v>18</v>
      </c>
      <c r="AJ250" s="212">
        <v>82.79</v>
      </c>
      <c r="AK250" s="212" t="s">
        <v>18</v>
      </c>
      <c r="AL250" s="18"/>
      <c r="AM250" s="18"/>
      <c r="AN250" s="36"/>
      <c r="AO250" s="36"/>
      <c r="AP250" s="14"/>
      <c r="AQ250" s="14"/>
      <c r="AR250" s="14"/>
      <c r="AS250" s="14"/>
      <c r="AT250" s="71"/>
    </row>
    <row r="251" spans="27:46" x14ac:dyDescent="0.2">
      <c r="AA251" s="209">
        <v>79</v>
      </c>
      <c r="AB251" s="210" t="s">
        <v>255</v>
      </c>
      <c r="AC251" s="211">
        <v>86.29</v>
      </c>
      <c r="AD251" s="212" t="s">
        <v>18</v>
      </c>
      <c r="AE251" s="212" t="s">
        <v>18</v>
      </c>
      <c r="AF251" s="212" t="s">
        <v>18</v>
      </c>
      <c r="AG251" s="212">
        <v>91.79</v>
      </c>
      <c r="AH251" s="212" t="s">
        <v>18</v>
      </c>
      <c r="AI251" s="212" t="s">
        <v>18</v>
      </c>
      <c r="AJ251" s="212">
        <v>80.760000000000005</v>
      </c>
      <c r="AK251" s="212" t="s">
        <v>18</v>
      </c>
      <c r="AL251" s="18"/>
      <c r="AM251" s="18"/>
      <c r="AN251" s="36"/>
      <c r="AO251" s="36"/>
      <c r="AP251" s="14"/>
      <c r="AQ251" s="14"/>
      <c r="AR251" s="14"/>
      <c r="AS251" s="14"/>
      <c r="AT251" s="71"/>
    </row>
    <row r="252" spans="27:46" x14ac:dyDescent="0.2">
      <c r="AA252" s="209">
        <v>80</v>
      </c>
      <c r="AB252" s="210" t="s">
        <v>256</v>
      </c>
      <c r="AC252" s="211">
        <v>173.3</v>
      </c>
      <c r="AD252" s="212">
        <v>207.28</v>
      </c>
      <c r="AE252" s="212" t="s">
        <v>18</v>
      </c>
      <c r="AF252" s="212" t="s">
        <v>18</v>
      </c>
      <c r="AG252" s="212">
        <v>229.99</v>
      </c>
      <c r="AH252" s="212" t="s">
        <v>18</v>
      </c>
      <c r="AI252" s="212" t="s">
        <v>18</v>
      </c>
      <c r="AJ252" s="212">
        <v>134.30000000000001</v>
      </c>
      <c r="AK252" s="212">
        <v>121.63</v>
      </c>
      <c r="AL252" s="18"/>
      <c r="AM252" s="18"/>
      <c r="AN252" s="36"/>
      <c r="AO252" s="36"/>
      <c r="AP252" s="14"/>
      <c r="AQ252" s="14"/>
      <c r="AR252" s="14"/>
      <c r="AS252" s="14"/>
      <c r="AT252" s="71"/>
    </row>
    <row r="253" spans="27:46" x14ac:dyDescent="0.2">
      <c r="AA253" s="209">
        <v>81</v>
      </c>
      <c r="AB253" s="210" t="s">
        <v>257</v>
      </c>
      <c r="AC253" s="211">
        <v>144.69999999999999</v>
      </c>
      <c r="AD253" s="212">
        <v>190.54</v>
      </c>
      <c r="AE253" s="212" t="s">
        <v>18</v>
      </c>
      <c r="AF253" s="212" t="s">
        <v>18</v>
      </c>
      <c r="AG253" s="212">
        <v>146.19999999999999</v>
      </c>
      <c r="AH253" s="212" t="s">
        <v>18</v>
      </c>
      <c r="AI253" s="212" t="s">
        <v>18</v>
      </c>
      <c r="AJ253" s="212">
        <v>118.67</v>
      </c>
      <c r="AK253" s="212">
        <v>123.4</v>
      </c>
      <c r="AL253" s="18"/>
      <c r="AM253" s="18"/>
      <c r="AN253" s="36"/>
      <c r="AO253" s="36"/>
      <c r="AP253" s="14"/>
      <c r="AQ253" s="14"/>
      <c r="AR253" s="14"/>
      <c r="AS253" s="14"/>
      <c r="AT253" s="71"/>
    </row>
    <row r="254" spans="27:46" x14ac:dyDescent="0.2">
      <c r="AA254" s="209">
        <v>82</v>
      </c>
      <c r="AB254" s="210" t="s">
        <v>258</v>
      </c>
      <c r="AC254" s="211">
        <v>168.16</v>
      </c>
      <c r="AD254" s="212">
        <v>221.48</v>
      </c>
      <c r="AE254" s="212" t="s">
        <v>18</v>
      </c>
      <c r="AF254" s="212" t="s">
        <v>18</v>
      </c>
      <c r="AG254" s="212">
        <v>169.86</v>
      </c>
      <c r="AH254" s="212" t="s">
        <v>18</v>
      </c>
      <c r="AI254" s="212" t="s">
        <v>18</v>
      </c>
      <c r="AJ254" s="212">
        <v>137.93</v>
      </c>
      <c r="AK254" s="212">
        <v>143.41</v>
      </c>
      <c r="AL254" s="18"/>
      <c r="AM254" s="18"/>
      <c r="AN254" s="36"/>
      <c r="AO254" s="36"/>
      <c r="AP254" s="14"/>
      <c r="AQ254" s="14"/>
      <c r="AR254" s="14"/>
      <c r="AS254" s="14"/>
      <c r="AT254" s="71"/>
    </row>
    <row r="255" spans="27:46" x14ac:dyDescent="0.2">
      <c r="AA255" s="209">
        <v>83</v>
      </c>
      <c r="AB255" s="210" t="s">
        <v>259</v>
      </c>
      <c r="AC255" s="211">
        <v>153.05000000000001</v>
      </c>
      <c r="AD255" s="212">
        <v>201.58</v>
      </c>
      <c r="AE255" s="212" t="s">
        <v>18</v>
      </c>
      <c r="AF255" s="212" t="s">
        <v>18</v>
      </c>
      <c r="AG255" s="212">
        <v>154.6</v>
      </c>
      <c r="AH255" s="212" t="s">
        <v>18</v>
      </c>
      <c r="AI255" s="212" t="s">
        <v>18</v>
      </c>
      <c r="AJ255" s="212">
        <v>125.53</v>
      </c>
      <c r="AK255" s="212">
        <v>130.44999999999999</v>
      </c>
      <c r="AL255" s="18"/>
      <c r="AM255" s="18"/>
      <c r="AN255" s="36"/>
      <c r="AO255" s="36"/>
      <c r="AP255" s="14"/>
      <c r="AQ255" s="14"/>
      <c r="AR255" s="14"/>
      <c r="AS255" s="14"/>
      <c r="AT255" s="71"/>
    </row>
    <row r="256" spans="27:46" x14ac:dyDescent="0.2">
      <c r="AA256" s="209">
        <v>84</v>
      </c>
      <c r="AB256" s="210" t="s">
        <v>260</v>
      </c>
      <c r="AC256" s="211">
        <v>134.36000000000001</v>
      </c>
      <c r="AD256" s="212">
        <v>176.94</v>
      </c>
      <c r="AE256" s="212" t="s">
        <v>18</v>
      </c>
      <c r="AF256" s="212" t="s">
        <v>18</v>
      </c>
      <c r="AG256" s="212">
        <v>135.74</v>
      </c>
      <c r="AH256" s="212" t="s">
        <v>18</v>
      </c>
      <c r="AI256" s="212" t="s">
        <v>18</v>
      </c>
      <c r="AJ256" s="212">
        <v>110.15</v>
      </c>
      <c r="AK256" s="212">
        <v>114.61</v>
      </c>
      <c r="AL256" s="18"/>
      <c r="AM256" s="18"/>
      <c r="AN256" s="36"/>
      <c r="AO256" s="36"/>
      <c r="AP256" s="14"/>
      <c r="AQ256" s="14"/>
      <c r="AR256" s="14"/>
      <c r="AS256" s="14"/>
      <c r="AT256" s="71"/>
    </row>
    <row r="257" spans="27:46" x14ac:dyDescent="0.2">
      <c r="AA257" s="209">
        <v>85</v>
      </c>
      <c r="AB257" s="210" t="s">
        <v>392</v>
      </c>
      <c r="AC257" s="211">
        <v>193.22</v>
      </c>
      <c r="AD257" s="212" t="s">
        <v>18</v>
      </c>
      <c r="AE257" s="212" t="s">
        <v>18</v>
      </c>
      <c r="AF257" s="212" t="s">
        <v>18</v>
      </c>
      <c r="AG257" s="212">
        <v>218.25</v>
      </c>
      <c r="AH257" s="212" t="s">
        <v>18</v>
      </c>
      <c r="AI257" s="212" t="s">
        <v>18</v>
      </c>
      <c r="AJ257" s="212">
        <v>177.21</v>
      </c>
      <c r="AK257" s="212">
        <v>184.23</v>
      </c>
      <c r="AL257" s="18"/>
      <c r="AM257" s="18"/>
      <c r="AN257" s="36"/>
      <c r="AO257" s="36"/>
      <c r="AP257" s="14"/>
      <c r="AQ257" s="14"/>
      <c r="AR257" s="14"/>
      <c r="AS257" s="14"/>
      <c r="AT257" s="71"/>
    </row>
    <row r="258" spans="27:46" x14ac:dyDescent="0.2">
      <c r="AA258" s="209">
        <v>86</v>
      </c>
      <c r="AB258" s="210" t="s">
        <v>261</v>
      </c>
      <c r="AC258" s="211">
        <v>127.45</v>
      </c>
      <c r="AD258" s="212">
        <v>167.91</v>
      </c>
      <c r="AE258" s="212" t="s">
        <v>18</v>
      </c>
      <c r="AF258" s="212" t="s">
        <v>18</v>
      </c>
      <c r="AG258" s="212">
        <v>128.69999999999999</v>
      </c>
      <c r="AH258" s="212" t="s">
        <v>18</v>
      </c>
      <c r="AI258" s="212" t="s">
        <v>18</v>
      </c>
      <c r="AJ258" s="212">
        <v>104.58</v>
      </c>
      <c r="AK258" s="212">
        <v>108.63</v>
      </c>
      <c r="AL258" s="18"/>
      <c r="AM258" s="18"/>
      <c r="AN258" s="36"/>
      <c r="AO258" s="36"/>
      <c r="AP258" s="14"/>
      <c r="AQ258" s="14"/>
      <c r="AR258" s="14"/>
      <c r="AS258" s="14"/>
      <c r="AT258" s="71"/>
    </row>
    <row r="259" spans="27:46" x14ac:dyDescent="0.2">
      <c r="AA259" s="209">
        <v>87</v>
      </c>
      <c r="AB259" s="210" t="s">
        <v>262</v>
      </c>
      <c r="AC259" s="211">
        <v>199.07</v>
      </c>
      <c r="AD259" s="212">
        <v>249.89</v>
      </c>
      <c r="AE259" s="212" t="s">
        <v>18</v>
      </c>
      <c r="AF259" s="212" t="s">
        <v>18</v>
      </c>
      <c r="AG259" s="212">
        <v>191.7</v>
      </c>
      <c r="AH259" s="212" t="s">
        <v>18</v>
      </c>
      <c r="AI259" s="212" t="s">
        <v>18</v>
      </c>
      <c r="AJ259" s="212">
        <v>155.59</v>
      </c>
      <c r="AK259" s="212" t="s">
        <v>18</v>
      </c>
      <c r="AL259" s="18"/>
      <c r="AM259" s="18"/>
      <c r="AN259" s="36"/>
      <c r="AO259" s="36"/>
      <c r="AP259" s="14"/>
      <c r="AQ259" s="14"/>
      <c r="AR259" s="14"/>
      <c r="AS259" s="14"/>
      <c r="AT259" s="71"/>
    </row>
    <row r="260" spans="27:46" x14ac:dyDescent="0.2">
      <c r="AA260" s="209">
        <v>88</v>
      </c>
      <c r="AB260" s="210" t="s">
        <v>263</v>
      </c>
      <c r="AC260" s="211">
        <v>197.69</v>
      </c>
      <c r="AD260" s="212">
        <v>260.39999999999998</v>
      </c>
      <c r="AE260" s="212" t="s">
        <v>18</v>
      </c>
      <c r="AF260" s="212" t="s">
        <v>18</v>
      </c>
      <c r="AG260" s="212">
        <v>199.71</v>
      </c>
      <c r="AH260" s="212" t="s">
        <v>18</v>
      </c>
      <c r="AI260" s="212" t="s">
        <v>18</v>
      </c>
      <c r="AJ260" s="212">
        <v>162.13</v>
      </c>
      <c r="AK260" s="212">
        <v>168.54</v>
      </c>
      <c r="AL260" s="18"/>
      <c r="AM260" s="18"/>
      <c r="AN260" s="36"/>
      <c r="AO260" s="36"/>
      <c r="AP260" s="14"/>
      <c r="AQ260" s="14"/>
      <c r="AR260" s="14"/>
      <c r="AS260" s="14"/>
      <c r="AT260" s="71"/>
    </row>
    <row r="261" spans="27:46" x14ac:dyDescent="0.2">
      <c r="AA261" s="209">
        <v>89</v>
      </c>
      <c r="AB261" s="210" t="s">
        <v>264</v>
      </c>
      <c r="AC261" s="211">
        <v>142.81</v>
      </c>
      <c r="AD261" s="212">
        <v>188.09</v>
      </c>
      <c r="AE261" s="212" t="s">
        <v>18</v>
      </c>
      <c r="AF261" s="212" t="s">
        <v>18</v>
      </c>
      <c r="AG261" s="212">
        <v>144.22999999999999</v>
      </c>
      <c r="AH261" s="212" t="s">
        <v>18</v>
      </c>
      <c r="AI261" s="212" t="s">
        <v>18</v>
      </c>
      <c r="AJ261" s="212">
        <v>117.13</v>
      </c>
      <c r="AK261" s="212">
        <v>121.79</v>
      </c>
      <c r="AL261" s="18"/>
      <c r="AM261" s="18"/>
      <c r="AN261" s="36"/>
      <c r="AO261" s="36"/>
      <c r="AP261" s="14"/>
      <c r="AQ261" s="14"/>
      <c r="AR261" s="14"/>
      <c r="AS261" s="14"/>
      <c r="AT261" s="71"/>
    </row>
    <row r="262" spans="27:46" x14ac:dyDescent="0.2">
      <c r="AA262" s="209">
        <v>90</v>
      </c>
      <c r="AB262" s="210" t="s">
        <v>265</v>
      </c>
      <c r="AC262" s="211">
        <v>900.56</v>
      </c>
      <c r="AD262" s="212">
        <v>900.56</v>
      </c>
      <c r="AE262" s="212" t="s">
        <v>18</v>
      </c>
      <c r="AF262" s="212" t="s">
        <v>18</v>
      </c>
      <c r="AG262" s="212" t="s">
        <v>18</v>
      </c>
      <c r="AH262" s="212" t="s">
        <v>18</v>
      </c>
      <c r="AI262" s="212" t="s">
        <v>18</v>
      </c>
      <c r="AJ262" s="212" t="s">
        <v>18</v>
      </c>
      <c r="AK262" s="212" t="s">
        <v>18</v>
      </c>
      <c r="AL262" s="18"/>
      <c r="AM262" s="18"/>
      <c r="AN262" s="36"/>
      <c r="AO262" s="36"/>
      <c r="AP262" s="14"/>
      <c r="AQ262" s="14"/>
      <c r="AR262" s="14"/>
      <c r="AS262" s="14"/>
      <c r="AT262" s="71"/>
    </row>
    <row r="263" spans="27:46" x14ac:dyDescent="0.2">
      <c r="AA263" s="209">
        <v>92</v>
      </c>
      <c r="AB263" s="210" t="s">
        <v>266</v>
      </c>
      <c r="AC263" s="211">
        <v>997.84</v>
      </c>
      <c r="AD263" s="212">
        <v>997.84</v>
      </c>
      <c r="AE263" s="212" t="s">
        <v>18</v>
      </c>
      <c r="AF263" s="212" t="s">
        <v>18</v>
      </c>
      <c r="AG263" s="212" t="s">
        <v>18</v>
      </c>
      <c r="AH263" s="212" t="s">
        <v>18</v>
      </c>
      <c r="AI263" s="212" t="s">
        <v>18</v>
      </c>
      <c r="AJ263" s="212" t="s">
        <v>18</v>
      </c>
      <c r="AK263" s="212" t="s">
        <v>18</v>
      </c>
      <c r="AL263" s="18"/>
      <c r="AM263" s="18"/>
      <c r="AN263" s="36"/>
      <c r="AO263" s="36"/>
      <c r="AP263" s="14"/>
      <c r="AQ263" s="14"/>
      <c r="AR263" s="14"/>
      <c r="AS263" s="14"/>
      <c r="AT263" s="71"/>
    </row>
    <row r="264" spans="27:46" ht="15" x14ac:dyDescent="0.25">
      <c r="AA264" s="219">
        <v>1272</v>
      </c>
      <c r="AB264" s="220" t="s">
        <v>267</v>
      </c>
      <c r="AC264" s="221" t="s">
        <v>18</v>
      </c>
      <c r="AD264" s="222" t="s">
        <v>18</v>
      </c>
      <c r="AE264" s="222" t="s">
        <v>18</v>
      </c>
      <c r="AF264" s="222" t="s">
        <v>18</v>
      </c>
      <c r="AG264" s="222" t="s">
        <v>18</v>
      </c>
      <c r="AH264" s="222" t="s">
        <v>18</v>
      </c>
      <c r="AI264" s="222" t="s">
        <v>18</v>
      </c>
      <c r="AJ264" s="222" t="s">
        <v>18</v>
      </c>
      <c r="AK264" s="222" t="s">
        <v>18</v>
      </c>
      <c r="AL264" s="18"/>
      <c r="AM264" s="18"/>
      <c r="AN264" s="36"/>
      <c r="AO264" s="36"/>
      <c r="AP264" s="14"/>
      <c r="AQ264" s="14"/>
      <c r="AR264" s="14"/>
      <c r="AS264" s="14"/>
      <c r="AT264" s="71"/>
    </row>
    <row r="265" spans="27:46" x14ac:dyDescent="0.2">
      <c r="AA265" s="209">
        <v>14</v>
      </c>
      <c r="AB265" s="210" t="s">
        <v>393</v>
      </c>
      <c r="AC265" s="211">
        <v>202.12</v>
      </c>
      <c r="AD265" s="212">
        <v>193.75</v>
      </c>
      <c r="AE265" s="212">
        <v>222.86</v>
      </c>
      <c r="AF265" s="212" t="s">
        <v>18</v>
      </c>
      <c r="AG265" s="212">
        <v>195.68</v>
      </c>
      <c r="AH265" s="212" t="s">
        <v>18</v>
      </c>
      <c r="AI265" s="212" t="s">
        <v>18</v>
      </c>
      <c r="AJ265" s="212" t="s">
        <v>18</v>
      </c>
      <c r="AK265" s="212">
        <v>196.21</v>
      </c>
      <c r="AL265" s="18"/>
      <c r="AM265" s="18"/>
      <c r="AN265" s="36"/>
      <c r="AO265" s="36"/>
      <c r="AP265" s="14"/>
      <c r="AQ265" s="14"/>
      <c r="AR265" s="14"/>
      <c r="AS265" s="14"/>
      <c r="AT265" s="71"/>
    </row>
    <row r="266" spans="27:46" x14ac:dyDescent="0.2">
      <c r="AA266" s="209">
        <v>26</v>
      </c>
      <c r="AB266" s="210" t="s">
        <v>268</v>
      </c>
      <c r="AC266" s="211">
        <v>479.56</v>
      </c>
      <c r="AD266" s="212">
        <v>481.77</v>
      </c>
      <c r="AE266" s="212">
        <v>485.4</v>
      </c>
      <c r="AF266" s="212">
        <v>500.83</v>
      </c>
      <c r="AG266" s="212">
        <v>450.25</v>
      </c>
      <c r="AH266" s="212" t="s">
        <v>18</v>
      </c>
      <c r="AI266" s="212" t="s">
        <v>18</v>
      </c>
      <c r="AJ266" s="212" t="s">
        <v>18</v>
      </c>
      <c r="AK266" s="212" t="s">
        <v>18</v>
      </c>
      <c r="AL266" s="18"/>
      <c r="AM266" s="18"/>
      <c r="AN266" s="36"/>
      <c r="AO266" s="36"/>
      <c r="AP266" s="14"/>
      <c r="AQ266" s="14"/>
      <c r="AR266" s="14"/>
      <c r="AS266" s="14"/>
      <c r="AT266" s="71"/>
    </row>
    <row r="267" spans="27:46" x14ac:dyDescent="0.2">
      <c r="AA267" s="209">
        <v>47</v>
      </c>
      <c r="AB267" s="210" t="s">
        <v>269</v>
      </c>
      <c r="AC267" s="211">
        <v>504.1</v>
      </c>
      <c r="AD267" s="212">
        <v>450.47</v>
      </c>
      <c r="AE267" s="212">
        <v>553.66999999999996</v>
      </c>
      <c r="AF267" s="212" t="s">
        <v>18</v>
      </c>
      <c r="AG267" s="212">
        <v>513.1</v>
      </c>
      <c r="AH267" s="212" t="s">
        <v>18</v>
      </c>
      <c r="AI267" s="212" t="s">
        <v>18</v>
      </c>
      <c r="AJ267" s="212">
        <v>499.19</v>
      </c>
      <c r="AK267" s="212" t="s">
        <v>18</v>
      </c>
      <c r="AL267" s="18"/>
      <c r="AM267" s="18"/>
      <c r="AN267" s="36"/>
      <c r="AO267" s="36"/>
      <c r="AP267" s="14"/>
      <c r="AQ267" s="14"/>
      <c r="AR267" s="14"/>
      <c r="AS267" s="14"/>
      <c r="AT267" s="71"/>
    </row>
    <row r="268" spans="27:46" ht="15" x14ac:dyDescent="0.25">
      <c r="AA268" s="219">
        <v>1273</v>
      </c>
      <c r="AB268" s="220" t="s">
        <v>270</v>
      </c>
      <c r="AC268" s="221" t="s">
        <v>18</v>
      </c>
      <c r="AD268" s="222" t="s">
        <v>18</v>
      </c>
      <c r="AE268" s="222" t="s">
        <v>18</v>
      </c>
      <c r="AF268" s="222" t="s">
        <v>18</v>
      </c>
      <c r="AG268" s="222" t="s">
        <v>18</v>
      </c>
      <c r="AH268" s="222" t="s">
        <v>18</v>
      </c>
      <c r="AI268" s="222" t="s">
        <v>18</v>
      </c>
      <c r="AJ268" s="222" t="s">
        <v>18</v>
      </c>
      <c r="AK268" s="222" t="s">
        <v>18</v>
      </c>
      <c r="AL268" s="18"/>
      <c r="AM268" s="18"/>
      <c r="AN268" s="36"/>
      <c r="AO268" s="36"/>
      <c r="AP268" s="14"/>
      <c r="AQ268" s="14"/>
      <c r="AR268" s="14"/>
      <c r="AS268" s="14"/>
      <c r="AT268" s="71"/>
    </row>
    <row r="269" spans="27:46" x14ac:dyDescent="0.2">
      <c r="AA269" s="209">
        <v>98</v>
      </c>
      <c r="AB269" s="210" t="s">
        <v>271</v>
      </c>
      <c r="AC269" s="218">
        <v>495.82</v>
      </c>
      <c r="AD269" s="212">
        <v>423.86</v>
      </c>
      <c r="AE269" s="212">
        <v>476.91</v>
      </c>
      <c r="AF269" s="212">
        <v>586.70000000000005</v>
      </c>
      <c r="AG269" s="212" t="s">
        <v>18</v>
      </c>
      <c r="AH269" s="212" t="s">
        <v>18</v>
      </c>
      <c r="AI269" s="212" t="s">
        <v>18</v>
      </c>
      <c r="AJ269" s="212" t="s">
        <v>18</v>
      </c>
      <c r="AK269" s="212" t="s">
        <v>18</v>
      </c>
      <c r="AL269" s="18"/>
      <c r="AM269" s="18"/>
      <c r="AN269" s="36"/>
      <c r="AO269" s="36"/>
      <c r="AP269" s="14"/>
      <c r="AQ269" s="14"/>
      <c r="AR269" s="14"/>
      <c r="AS269" s="14"/>
      <c r="AT269" s="71"/>
    </row>
    <row r="270" spans="27:46" ht="15" x14ac:dyDescent="0.25">
      <c r="AA270" s="219">
        <v>1274</v>
      </c>
      <c r="AB270" s="220" t="s">
        <v>272</v>
      </c>
      <c r="AC270" s="221" t="s">
        <v>18</v>
      </c>
      <c r="AD270" s="222" t="s">
        <v>18</v>
      </c>
      <c r="AE270" s="222" t="s">
        <v>18</v>
      </c>
      <c r="AF270" s="222" t="s">
        <v>18</v>
      </c>
      <c r="AG270" s="222" t="s">
        <v>18</v>
      </c>
      <c r="AH270" s="222" t="s">
        <v>18</v>
      </c>
      <c r="AI270" s="222" t="s">
        <v>18</v>
      </c>
      <c r="AJ270" s="222" t="s">
        <v>18</v>
      </c>
      <c r="AK270" s="222" t="s">
        <v>18</v>
      </c>
      <c r="AL270" s="18"/>
      <c r="AM270" s="18"/>
      <c r="AN270" s="36"/>
      <c r="AO270" s="36"/>
      <c r="AP270" s="14"/>
      <c r="AQ270" s="14"/>
      <c r="AR270" s="14"/>
      <c r="AS270" s="14"/>
      <c r="AT270" s="71"/>
    </row>
    <row r="271" spans="27:46" x14ac:dyDescent="0.2">
      <c r="AA271" s="209">
        <v>20</v>
      </c>
      <c r="AB271" s="210" t="s">
        <v>273</v>
      </c>
      <c r="AC271" s="211">
        <v>411.09</v>
      </c>
      <c r="AD271" s="212">
        <v>385.95</v>
      </c>
      <c r="AE271" s="212">
        <v>436.98</v>
      </c>
      <c r="AF271" s="212">
        <v>454.33</v>
      </c>
      <c r="AG271" s="212">
        <v>380.19</v>
      </c>
      <c r="AH271" s="212" t="s">
        <v>18</v>
      </c>
      <c r="AI271" s="212">
        <v>398.04</v>
      </c>
      <c r="AJ271" s="212" t="s">
        <v>18</v>
      </c>
      <c r="AK271" s="212" t="s">
        <v>18</v>
      </c>
      <c r="AL271" s="18"/>
      <c r="AM271" s="18"/>
      <c r="AN271" s="36"/>
      <c r="AO271" s="36"/>
      <c r="AP271" s="14"/>
      <c r="AQ271" s="14"/>
      <c r="AR271" s="14"/>
      <c r="AS271" s="14"/>
      <c r="AT271" s="71"/>
    </row>
    <row r="272" spans="27:46" x14ac:dyDescent="0.2">
      <c r="AA272" s="209">
        <v>21</v>
      </c>
      <c r="AB272" s="210" t="s">
        <v>274</v>
      </c>
      <c r="AC272" s="211">
        <v>432.6</v>
      </c>
      <c r="AD272" s="212">
        <v>445.97</v>
      </c>
      <c r="AE272" s="212">
        <v>449.39</v>
      </c>
      <c r="AF272" s="212">
        <v>463.66</v>
      </c>
      <c r="AG272" s="212">
        <v>416.87</v>
      </c>
      <c r="AH272" s="212" t="s">
        <v>18</v>
      </c>
      <c r="AI272" s="212">
        <v>387.12</v>
      </c>
      <c r="AJ272" s="212" t="s">
        <v>18</v>
      </c>
      <c r="AK272" s="212" t="s">
        <v>18</v>
      </c>
      <c r="AL272" s="18"/>
      <c r="AM272" s="18"/>
      <c r="AN272" s="36"/>
      <c r="AO272" s="36"/>
      <c r="AP272" s="14"/>
      <c r="AQ272" s="14"/>
      <c r="AR272" s="14"/>
      <c r="AS272" s="14"/>
      <c r="AT272" s="71"/>
    </row>
    <row r="273" spans="27:46" x14ac:dyDescent="0.2">
      <c r="AA273" s="209">
        <v>22</v>
      </c>
      <c r="AB273" s="210" t="s">
        <v>275</v>
      </c>
      <c r="AC273" s="211">
        <v>434.77</v>
      </c>
      <c r="AD273" s="212">
        <v>436.82</v>
      </c>
      <c r="AE273" s="212">
        <v>440.04</v>
      </c>
      <c r="AF273" s="212">
        <v>454</v>
      </c>
      <c r="AG273" s="212">
        <v>408.2</v>
      </c>
      <c r="AH273" s="212" t="s">
        <v>18</v>
      </c>
      <c r="AI273" s="212" t="s">
        <v>18</v>
      </c>
      <c r="AJ273" s="212" t="s">
        <v>18</v>
      </c>
      <c r="AK273" s="212" t="s">
        <v>18</v>
      </c>
      <c r="AL273" s="18"/>
      <c r="AM273" s="18"/>
      <c r="AN273" s="36"/>
      <c r="AO273" s="36"/>
      <c r="AP273" s="14"/>
      <c r="AQ273" s="14"/>
      <c r="AR273" s="14"/>
      <c r="AS273" s="14"/>
      <c r="AT273" s="71"/>
    </row>
    <row r="274" spans="27:46" x14ac:dyDescent="0.2">
      <c r="AA274" s="209">
        <v>23</v>
      </c>
      <c r="AB274" s="210" t="s">
        <v>276</v>
      </c>
      <c r="AC274" s="211">
        <v>348.3</v>
      </c>
      <c r="AD274" s="212">
        <v>338.94</v>
      </c>
      <c r="AE274" s="212">
        <v>341.4</v>
      </c>
      <c r="AF274" s="212">
        <v>352.34</v>
      </c>
      <c r="AG274" s="212">
        <v>316.70999999999998</v>
      </c>
      <c r="AH274" s="212" t="s">
        <v>18</v>
      </c>
      <c r="AI274" s="212">
        <v>392.12</v>
      </c>
      <c r="AJ274" s="212" t="s">
        <v>18</v>
      </c>
      <c r="AK274" s="212" t="s">
        <v>18</v>
      </c>
      <c r="AL274" s="18"/>
      <c r="AM274" s="18"/>
      <c r="AN274" s="36"/>
      <c r="AO274" s="36"/>
      <c r="AP274" s="14"/>
      <c r="AQ274" s="14"/>
      <c r="AR274" s="14"/>
      <c r="AS274" s="14"/>
      <c r="AT274" s="71"/>
    </row>
    <row r="275" spans="27:46" x14ac:dyDescent="0.2">
      <c r="AA275" s="209">
        <v>25</v>
      </c>
      <c r="AB275" s="210" t="s">
        <v>277</v>
      </c>
      <c r="AC275" s="211">
        <v>408.6</v>
      </c>
      <c r="AD275" s="212">
        <v>410.51</v>
      </c>
      <c r="AE275" s="212">
        <v>413.58</v>
      </c>
      <c r="AF275" s="212">
        <v>426.71</v>
      </c>
      <c r="AG275" s="212">
        <v>383.59</v>
      </c>
      <c r="AH275" s="212" t="s">
        <v>18</v>
      </c>
      <c r="AI275" s="212" t="s">
        <v>18</v>
      </c>
      <c r="AJ275" s="212" t="s">
        <v>18</v>
      </c>
      <c r="AK275" s="212" t="s">
        <v>18</v>
      </c>
      <c r="AL275" s="18"/>
      <c r="AM275" s="18"/>
      <c r="AN275" s="36"/>
      <c r="AO275" s="36"/>
      <c r="AP275" s="14"/>
      <c r="AQ275" s="14"/>
      <c r="AR275" s="14"/>
      <c r="AS275" s="14"/>
      <c r="AT275" s="71"/>
    </row>
    <row r="276" spans="27:46" x14ac:dyDescent="0.2">
      <c r="AA276" s="209">
        <v>27</v>
      </c>
      <c r="AB276" s="210" t="s">
        <v>278</v>
      </c>
      <c r="AC276" s="211">
        <v>449.68</v>
      </c>
      <c r="AD276" s="212">
        <v>451.75</v>
      </c>
      <c r="AE276" s="212">
        <v>455.15</v>
      </c>
      <c r="AF276" s="212">
        <v>469.59</v>
      </c>
      <c r="AG276" s="212">
        <v>422.27</v>
      </c>
      <c r="AH276" s="212" t="s">
        <v>18</v>
      </c>
      <c r="AI276" s="212" t="s">
        <v>18</v>
      </c>
      <c r="AJ276" s="212" t="s">
        <v>18</v>
      </c>
      <c r="AK276" s="212" t="s">
        <v>18</v>
      </c>
      <c r="AL276" s="18"/>
      <c r="AM276" s="18"/>
      <c r="AN276" s="36"/>
      <c r="AO276" s="36"/>
      <c r="AP276" s="14"/>
      <c r="AQ276" s="14"/>
      <c r="AR276" s="14"/>
      <c r="AS276" s="14"/>
      <c r="AT276" s="71"/>
    </row>
    <row r="277" spans="27:46" x14ac:dyDescent="0.2">
      <c r="AA277" s="209">
        <v>29</v>
      </c>
      <c r="AB277" s="210" t="s">
        <v>279</v>
      </c>
      <c r="AC277" s="211">
        <v>439.09</v>
      </c>
      <c r="AD277" s="212">
        <v>441.15</v>
      </c>
      <c r="AE277" s="212">
        <v>444.39</v>
      </c>
      <c r="AF277" s="212">
        <v>458.56</v>
      </c>
      <c r="AG277" s="212">
        <v>412.26</v>
      </c>
      <c r="AH277" s="212" t="s">
        <v>18</v>
      </c>
      <c r="AI277" s="212" t="s">
        <v>18</v>
      </c>
      <c r="AJ277" s="212" t="s">
        <v>18</v>
      </c>
      <c r="AK277" s="212" t="s">
        <v>18</v>
      </c>
      <c r="AL277" s="18"/>
      <c r="AM277" s="18"/>
      <c r="AN277" s="36"/>
      <c r="AO277" s="36"/>
      <c r="AP277" s="14"/>
      <c r="AQ277" s="14"/>
      <c r="AR277" s="14"/>
      <c r="AS277" s="14"/>
      <c r="AT277" s="71"/>
    </row>
    <row r="278" spans="27:46" x14ac:dyDescent="0.2">
      <c r="AA278" s="209">
        <v>37</v>
      </c>
      <c r="AB278" s="210" t="s">
        <v>280</v>
      </c>
      <c r="AC278" s="211">
        <v>1071.76</v>
      </c>
      <c r="AD278" s="212">
        <v>1071.76</v>
      </c>
      <c r="AE278" s="212" t="s">
        <v>18</v>
      </c>
      <c r="AF278" s="212" t="s">
        <v>18</v>
      </c>
      <c r="AG278" s="212" t="s">
        <v>18</v>
      </c>
      <c r="AH278" s="212" t="s">
        <v>18</v>
      </c>
      <c r="AI278" s="212" t="s">
        <v>18</v>
      </c>
      <c r="AJ278" s="212" t="s">
        <v>18</v>
      </c>
      <c r="AK278" s="212" t="s">
        <v>18</v>
      </c>
      <c r="AL278" s="18"/>
      <c r="AM278" s="18"/>
      <c r="AN278" s="36"/>
      <c r="AO278" s="36"/>
      <c r="AP278" s="14"/>
      <c r="AQ278" s="14"/>
      <c r="AR278" s="14"/>
      <c r="AS278" s="14"/>
      <c r="AT278" s="71"/>
    </row>
    <row r="279" spans="27:46" x14ac:dyDescent="0.2">
      <c r="AA279" s="209">
        <v>43</v>
      </c>
      <c r="AB279" s="210" t="s">
        <v>281</v>
      </c>
      <c r="AC279" s="211">
        <v>1153.3599999999999</v>
      </c>
      <c r="AD279" s="212">
        <v>1153.3599999999999</v>
      </c>
      <c r="AE279" s="212" t="s">
        <v>18</v>
      </c>
      <c r="AF279" s="212" t="s">
        <v>18</v>
      </c>
      <c r="AG279" s="212" t="s">
        <v>18</v>
      </c>
      <c r="AH279" s="212" t="s">
        <v>18</v>
      </c>
      <c r="AI279" s="212" t="s">
        <v>18</v>
      </c>
      <c r="AJ279" s="212" t="s">
        <v>18</v>
      </c>
      <c r="AK279" s="212" t="s">
        <v>18</v>
      </c>
      <c r="AL279" s="18"/>
      <c r="AM279" s="18"/>
      <c r="AN279" s="36"/>
      <c r="AO279" s="36"/>
      <c r="AP279" s="14"/>
      <c r="AQ279" s="14"/>
      <c r="AR279" s="14"/>
      <c r="AS279" s="14"/>
      <c r="AT279" s="71"/>
    </row>
    <row r="280" spans="27:46" x14ac:dyDescent="0.2">
      <c r="AA280" s="209">
        <v>48</v>
      </c>
      <c r="AB280" s="210" t="s">
        <v>282</v>
      </c>
      <c r="AC280" s="211">
        <v>889.65</v>
      </c>
      <c r="AD280" s="212">
        <v>889.65</v>
      </c>
      <c r="AE280" s="212" t="s">
        <v>18</v>
      </c>
      <c r="AF280" s="212" t="s">
        <v>18</v>
      </c>
      <c r="AG280" s="212" t="s">
        <v>18</v>
      </c>
      <c r="AH280" s="212" t="s">
        <v>18</v>
      </c>
      <c r="AI280" s="212" t="s">
        <v>18</v>
      </c>
      <c r="AJ280" s="212" t="s">
        <v>18</v>
      </c>
      <c r="AK280" s="212" t="s">
        <v>18</v>
      </c>
      <c r="AL280" s="18"/>
      <c r="AM280" s="18"/>
      <c r="AN280" s="36"/>
      <c r="AO280" s="36"/>
      <c r="AP280" s="14"/>
      <c r="AQ280" s="14"/>
      <c r="AR280" s="14"/>
      <c r="AS280" s="14"/>
      <c r="AT280" s="71"/>
    </row>
    <row r="281" spans="27:46" x14ac:dyDescent="0.2">
      <c r="AA281" s="209">
        <v>63</v>
      </c>
      <c r="AB281" s="210" t="s">
        <v>283</v>
      </c>
      <c r="AC281" s="211">
        <v>397.7</v>
      </c>
      <c r="AD281" s="212">
        <v>376.83</v>
      </c>
      <c r="AE281" s="212">
        <v>389.74</v>
      </c>
      <c r="AF281" s="212" t="s">
        <v>18</v>
      </c>
      <c r="AG281" s="212">
        <v>345.54</v>
      </c>
      <c r="AH281" s="212">
        <v>371.22</v>
      </c>
      <c r="AI281" s="212" t="s">
        <v>18</v>
      </c>
      <c r="AJ281" s="212">
        <v>505.14</v>
      </c>
      <c r="AK281" s="212" t="s">
        <v>18</v>
      </c>
      <c r="AL281" s="18"/>
      <c r="AM281" s="18"/>
      <c r="AN281" s="36"/>
      <c r="AO281" s="36"/>
      <c r="AP281" s="14"/>
      <c r="AQ281" s="14"/>
      <c r="AR281" s="14"/>
      <c r="AS281" s="14"/>
      <c r="AT281" s="71"/>
    </row>
    <row r="282" spans="27:46" x14ac:dyDescent="0.2">
      <c r="AA282" s="209">
        <v>67</v>
      </c>
      <c r="AB282" s="210" t="s">
        <v>394</v>
      </c>
      <c r="AC282" s="211">
        <v>321.38</v>
      </c>
      <c r="AD282" s="212">
        <v>304.45</v>
      </c>
      <c r="AE282" s="212">
        <v>314.95999999999998</v>
      </c>
      <c r="AF282" s="212" t="s">
        <v>18</v>
      </c>
      <c r="AG282" s="212">
        <v>279.26</v>
      </c>
      <c r="AH282" s="212">
        <v>300.01</v>
      </c>
      <c r="AI282" s="212" t="s">
        <v>18</v>
      </c>
      <c r="AJ282" s="212">
        <v>408.2</v>
      </c>
      <c r="AK282" s="212" t="s">
        <v>18</v>
      </c>
      <c r="AL282" s="18"/>
      <c r="AM282" s="18"/>
      <c r="AN282" s="36"/>
      <c r="AO282" s="36"/>
      <c r="AP282" s="14"/>
      <c r="AQ282" s="14"/>
      <c r="AR282" s="14"/>
      <c r="AS282" s="14"/>
      <c r="AT282" s="71"/>
    </row>
    <row r="283" spans="27:46" x14ac:dyDescent="0.2">
      <c r="AA283" s="209">
        <v>74</v>
      </c>
      <c r="AB283" s="210" t="s">
        <v>284</v>
      </c>
      <c r="AC283" s="211">
        <v>283.52999999999997</v>
      </c>
      <c r="AD283" s="212">
        <v>257.13</v>
      </c>
      <c r="AE283" s="212">
        <v>285.61</v>
      </c>
      <c r="AF283" s="212">
        <v>321.58</v>
      </c>
      <c r="AG283" s="212">
        <v>325.01</v>
      </c>
      <c r="AH283" s="212">
        <v>249.59</v>
      </c>
      <c r="AI283" s="212" t="s">
        <v>18</v>
      </c>
      <c r="AJ283" s="212" t="s">
        <v>18</v>
      </c>
      <c r="AK283" s="212">
        <v>262.29000000000002</v>
      </c>
      <c r="AL283" s="18"/>
      <c r="AM283" s="18"/>
      <c r="AN283" s="36"/>
      <c r="AO283" s="36"/>
      <c r="AP283" s="14"/>
      <c r="AQ283" s="14"/>
      <c r="AR283" s="14"/>
      <c r="AS283" s="14"/>
      <c r="AT283" s="71"/>
    </row>
    <row r="284" spans="27:46" x14ac:dyDescent="0.2">
      <c r="AL284" s="18"/>
      <c r="AM284" s="18"/>
      <c r="AN284" s="36"/>
      <c r="AO284" s="36"/>
      <c r="AP284" s="14"/>
      <c r="AQ284" s="14"/>
      <c r="AR284" s="14"/>
      <c r="AS284" s="14"/>
      <c r="AT284" s="71"/>
    </row>
    <row r="285" spans="27:46" x14ac:dyDescent="0.2">
      <c r="AL285" s="18"/>
      <c r="AM285" s="18"/>
      <c r="AN285" s="36"/>
      <c r="AO285" s="36"/>
      <c r="AP285" s="14"/>
      <c r="AQ285" s="14"/>
      <c r="AR285" s="14"/>
      <c r="AS285" s="14"/>
      <c r="AT285" s="71"/>
    </row>
    <row r="286" spans="27:46" x14ac:dyDescent="0.2">
      <c r="AL286" s="18"/>
      <c r="AM286" s="18"/>
      <c r="AN286" s="36"/>
      <c r="AO286" s="36"/>
      <c r="AP286" s="14"/>
      <c r="AQ286" s="14"/>
      <c r="AR286" s="14"/>
      <c r="AS286" s="14"/>
      <c r="AT286" s="71"/>
    </row>
    <row r="287" spans="27:46" x14ac:dyDescent="0.2">
      <c r="AL287" s="18"/>
      <c r="AM287" s="18"/>
      <c r="AN287" s="36"/>
      <c r="AO287" s="36"/>
      <c r="AP287" s="14"/>
      <c r="AQ287" s="14"/>
      <c r="AR287" s="14"/>
      <c r="AS287" s="14"/>
      <c r="AT287" s="71"/>
    </row>
    <row r="288" spans="27:46" x14ac:dyDescent="0.2">
      <c r="AL288" s="18"/>
      <c r="AM288" s="18"/>
      <c r="AN288" s="36"/>
      <c r="AO288" s="36"/>
      <c r="AP288" s="14"/>
      <c r="AQ288" s="14"/>
      <c r="AR288" s="14"/>
      <c r="AS288" s="14"/>
      <c r="AT288" s="71"/>
    </row>
    <row r="289" spans="38:46" x14ac:dyDescent="0.2">
      <c r="AL289" s="18"/>
      <c r="AM289" s="18"/>
      <c r="AN289" s="36"/>
      <c r="AO289" s="36"/>
      <c r="AP289" s="14"/>
      <c r="AQ289" s="14"/>
      <c r="AR289" s="14"/>
      <c r="AS289" s="14"/>
      <c r="AT289" s="71"/>
    </row>
    <row r="290" spans="38:46" x14ac:dyDescent="0.2">
      <c r="AL290" s="18"/>
      <c r="AM290" s="18"/>
      <c r="AN290" s="36"/>
      <c r="AO290" s="36"/>
      <c r="AP290" s="14"/>
      <c r="AQ290" s="14"/>
      <c r="AR290" s="14"/>
      <c r="AS290" s="14"/>
      <c r="AT290" s="71"/>
    </row>
    <row r="291" spans="38:46" x14ac:dyDescent="0.2">
      <c r="AL291" s="18"/>
      <c r="AM291" s="18"/>
      <c r="AN291" s="36"/>
      <c r="AO291" s="36"/>
      <c r="AP291" s="14"/>
      <c r="AQ291" s="14"/>
      <c r="AR291" s="14"/>
      <c r="AS291" s="14"/>
      <c r="AT291" s="71"/>
    </row>
    <row r="292" spans="38:46" x14ac:dyDescent="0.2">
      <c r="AL292" s="18"/>
      <c r="AM292" s="18"/>
      <c r="AN292" s="36"/>
      <c r="AO292" s="36"/>
      <c r="AP292" s="14"/>
      <c r="AQ292" s="14"/>
      <c r="AR292" s="14"/>
      <c r="AS292" s="14"/>
      <c r="AT292" s="71"/>
    </row>
    <row r="293" spans="38:46" x14ac:dyDescent="0.2">
      <c r="AL293" s="18"/>
      <c r="AR293" s="14"/>
      <c r="AS293" s="14"/>
      <c r="AT293" s="71"/>
    </row>
    <row r="294" spans="38:46" x14ac:dyDescent="0.2">
      <c r="AL294" s="18"/>
      <c r="AR294" s="14"/>
      <c r="AS294" s="14"/>
      <c r="AT294" s="71"/>
    </row>
    <row r="295" spans="38:46" x14ac:dyDescent="0.2">
      <c r="AL295" s="18"/>
      <c r="AR295" s="14"/>
      <c r="AS295" s="14"/>
      <c r="AT295" s="71"/>
    </row>
    <row r="296" spans="38:46" x14ac:dyDescent="0.2">
      <c r="AL296" s="18"/>
      <c r="AR296" s="14"/>
      <c r="AS296" s="14"/>
      <c r="AT296" s="71"/>
    </row>
    <row r="297" spans="38:46" x14ac:dyDescent="0.2">
      <c r="AL297" s="18"/>
      <c r="AR297" s="14"/>
      <c r="AS297" s="14"/>
      <c r="AT297" s="71"/>
    </row>
  </sheetData>
  <sheetProtection algorithmName="SHA-512" hashValue="cjd1ShwvLmf8hWOv4r6t9UhImRmbcuWTTXT/xWC6b2yFIwnGztJhC8IaZlu9C+S35pwZ9UHRk/CwuQRMubkB1Q==" saltValue="hOJtIbFooW+2yHgIAr3vGg==" spinCount="100000" sheet="1" objects="1" scenarios="1"/>
  <mergeCells count="43">
    <mergeCell ref="A58:X58"/>
    <mergeCell ref="AN18:AO18"/>
    <mergeCell ref="A48:X48"/>
    <mergeCell ref="M55:Q55"/>
    <mergeCell ref="M56:Q56"/>
    <mergeCell ref="I53:W53"/>
    <mergeCell ref="T50:W50"/>
    <mergeCell ref="T51:W51"/>
    <mergeCell ref="R52:W52"/>
    <mergeCell ref="V41:W41"/>
    <mergeCell ref="V42:W42"/>
    <mergeCell ref="M45:Q45"/>
    <mergeCell ref="M46:Q46"/>
    <mergeCell ref="I43:W43"/>
    <mergeCell ref="T37:W37"/>
    <mergeCell ref="T38:W38"/>
    <mergeCell ref="A35:X35"/>
    <mergeCell ref="S40:W40"/>
    <mergeCell ref="F3:W3"/>
    <mergeCell ref="F4:W4"/>
    <mergeCell ref="F6:M6"/>
    <mergeCell ref="F5:W5"/>
    <mergeCell ref="S31:W31"/>
    <mergeCell ref="S32:W32"/>
    <mergeCell ref="M33:Q33"/>
    <mergeCell ref="G33:K33"/>
    <mergeCell ref="S33:W33"/>
    <mergeCell ref="O28:Q28"/>
    <mergeCell ref="M32:Q32"/>
    <mergeCell ref="G32:K32"/>
    <mergeCell ref="O18:Q18"/>
    <mergeCell ref="O19:Q19"/>
    <mergeCell ref="M31:Q31"/>
    <mergeCell ref="G31:K31"/>
    <mergeCell ref="O22:Q22"/>
    <mergeCell ref="O21:Q21"/>
    <mergeCell ref="O25:Q25"/>
    <mergeCell ref="O23:Q23"/>
    <mergeCell ref="A1:X1"/>
    <mergeCell ref="O15:Q15"/>
    <mergeCell ref="O14:Q14"/>
    <mergeCell ref="O11:Q11"/>
    <mergeCell ref="O16:Q16"/>
  </mergeCells>
  <phoneticPr fontId="8" type="noConversion"/>
  <conditionalFormatting sqref="T50:W51 R52:W52 I53:W53 I43:W43 S40:W40 V41:W42 T37:W38 O28:Q28 O25:Q25 O21:Q23 O11:Q11 O14:Q16 O18:Q19 F3:W5 F6:M6">
    <cfRule type="containsBlanks" dxfId="2" priority="1">
      <formula>LEN(TRIM(F3))=0</formula>
    </cfRule>
  </conditionalFormatting>
  <dataValidations count="15">
    <dataValidation type="decimal" errorStyle="information" operator="lessThanOrEqual" allowBlank="1" showInputMessage="1" showErrorMessage="1" errorTitle="Možný preklep" error="Zastavaná plocha druhého podlažia je väčšia ako zastavaná plocha prvého podlažia. " sqref="O22:Q22" xr:uid="{ED040E70-C3A0-454F-BCF4-46F98E255758}">
      <formula1>O18</formula1>
    </dataValidation>
    <dataValidation type="date" allowBlank="1" showInputMessage="1" showErrorMessage="1" sqref="T50:W50" xr:uid="{11CDD91F-C7FD-4B9A-8A04-A1922A29EB74}">
      <formula1>16565</formula1>
      <formula2>TODAY()</formula2>
    </dataValidation>
    <dataValidation type="whole" allowBlank="1" showInputMessage="1" showErrorMessage="1" sqref="V41:W41 O28:Q28" xr:uid="{D72105A7-6AE2-4C58-A1AE-F51855496B8A}">
      <formula1>1500</formula1>
      <formula2>YEAR(TODAY())</formula2>
    </dataValidation>
    <dataValidation type="list" allowBlank="1" showInputMessage="1" showErrorMessage="1" sqref="T38:W38" xr:uid="{A0AD5FF9-5F05-4201-A39A-853167925FD0}">
      <formula1>$AS$6:$AS$15</formula1>
    </dataValidation>
    <dataValidation type="list" allowBlank="1" showInputMessage="1" showErrorMessage="1" sqref="T37:W37" xr:uid="{8FAFA794-98DD-4ED3-BBF7-B3775D8E5312}">
      <formula1>$AN$19:$AN$22</formula1>
    </dataValidation>
    <dataValidation type="decimal" operator="greaterThanOrEqual" allowBlank="1" showInputMessage="1" showErrorMessage="1" sqref="O19:Q19 O25:Q25" xr:uid="{A2B8E768-BD84-4AE3-86A2-A9FFBED36B31}">
      <formula1>0</formula1>
    </dataValidation>
    <dataValidation type="decimal" operator="greaterThan" allowBlank="1" showInputMessage="1" showErrorMessage="1" sqref="O15:Q16 O18:Q18 O23:Q23 T51:W51" xr:uid="{15C67166-B54D-4208-B3F2-58381F1D30E2}">
      <formula1>0</formula1>
    </dataValidation>
    <dataValidation type="list" allowBlank="1" showInputMessage="1" showErrorMessage="1" sqref="F3" xr:uid="{50C19015-BCE0-4574-85F9-F96DE84CFFEF}">
      <formula1>$Z$26:$Z$27</formula1>
    </dataValidation>
    <dataValidation type="whole" operator="greaterThanOrEqual" allowBlank="1" showInputMessage="1" showErrorMessage="1" sqref="O14:Q14 O21:Q21" xr:uid="{440D2B23-632B-4364-B6C3-FDB42A7809B9}">
      <formula1>0</formula1>
    </dataValidation>
    <dataValidation type="decimal" allowBlank="1" showInputMessage="1" showErrorMessage="1" sqref="V42:W42" xr:uid="{0953C088-C0A1-4791-868C-A19055487193}">
      <formula1>0</formula1>
      <formula2>2.5</formula2>
    </dataValidation>
    <dataValidation type="list" allowBlank="1" showInputMessage="1" showErrorMessage="1" sqref="I43:W43 I53:W53" xr:uid="{87EA8371-D27F-4C85-9F0C-3E7161B53504}">
      <formula1>$Z$4:$Z$24</formula1>
    </dataValidation>
    <dataValidation type="list" allowBlank="1" showInputMessage="1" showErrorMessage="1" sqref="R52:W52" xr:uid="{4A465CE3-1D48-4C67-BDEE-5B886101245B}">
      <formula1>$AN$4:$AN$11</formula1>
    </dataValidation>
    <dataValidation type="list" allowBlank="1" showInputMessage="1" showErrorMessage="1" sqref="F4:W4" xr:uid="{4D3B1678-9C39-4940-B371-BE25C8463758}">
      <formula1>Z8:Z24</formula1>
    </dataValidation>
    <dataValidation type="list" allowBlank="1" showInputMessage="1" showErrorMessage="1" sqref="F5:W5" xr:uid="{B2942ACF-C9F7-4CB8-837E-64C253D95C36}">
      <formula1>AB94:AB111</formula1>
    </dataValidation>
    <dataValidation type="list" allowBlank="1" showInputMessage="1" showErrorMessage="1" sqref="F6:M6" xr:uid="{B118C8DF-79C4-46C2-B21E-23548A45914B}">
      <formula1>AO4:AO7</formula1>
    </dataValidation>
  </dataValidations>
  <pageMargins left="0.72" right="0.7" top="1" bottom="1" header="0.5" footer="0.5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7" r:id="rId4" name="Group Box 105">
              <controlPr defaultSize="0" autoFill="0" autoPict="0">
                <anchor moveWithCells="1">
                  <from>
                    <xdr:col>12</xdr:col>
                    <xdr:colOff>209550</xdr:colOff>
                    <xdr:row>8</xdr:row>
                    <xdr:rowOff>152400</xdr:rowOff>
                  </from>
                  <to>
                    <xdr:col>17</xdr:col>
                    <xdr:colOff>9525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5" name="Priestor_A">
              <controlPr defaultSize="0" autoFill="0" autoLine="0" autoPict="0" macro="[0]!priestor">
                <anchor moveWithCells="1">
                  <from>
                    <xdr:col>12</xdr:col>
                    <xdr:colOff>209550</xdr:colOff>
                    <xdr:row>8</xdr:row>
                    <xdr:rowOff>161925</xdr:rowOff>
                  </from>
                  <to>
                    <xdr:col>14</xdr:col>
                    <xdr:colOff>171450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6" name="Priestor_N">
              <controlPr defaultSize="0" autoFill="0" autoLine="0" autoPict="0" macro="[0]!priestor">
                <anchor moveWithCells="1">
                  <from>
                    <xdr:col>14</xdr:col>
                    <xdr:colOff>190500</xdr:colOff>
                    <xdr:row>8</xdr:row>
                    <xdr:rowOff>161925</xdr:rowOff>
                  </from>
                  <to>
                    <xdr:col>16</xdr:col>
                    <xdr:colOff>47625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7" name="Button 160">
              <controlPr defaultSize="0" print="0" autoFill="0" autoPict="0" macro="[0]!vymaz_BS">
                <anchor moveWithCells="1" sizeWithCells="1">
                  <from>
                    <xdr:col>1</xdr:col>
                    <xdr:colOff>19050</xdr:colOff>
                    <xdr:row>59</xdr:row>
                    <xdr:rowOff>9525</xdr:rowOff>
                  </from>
                  <to>
                    <xdr:col>6</xdr:col>
                    <xdr:colOff>219075</xdr:colOff>
                    <xdr:row>60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84A19-AFFE-4FDA-89AA-9A928A81EEBB}">
  <sheetPr codeName="Hárok1"/>
  <dimension ref="A1:AG38"/>
  <sheetViews>
    <sheetView zoomScaleNormal="100" workbookViewId="0">
      <selection activeCell="AJ10" sqref="AJ10"/>
    </sheetView>
  </sheetViews>
  <sheetFormatPr defaultColWidth="8.85546875" defaultRowHeight="12.75" x14ac:dyDescent="0.2"/>
  <cols>
    <col min="1" max="10" width="3.7109375" style="3" customWidth="1"/>
    <col min="11" max="19" width="4" style="3" customWidth="1"/>
    <col min="20" max="22" width="3.7109375" style="3" customWidth="1"/>
    <col min="23" max="24" width="8.85546875" style="18" hidden="1" customWidth="1"/>
    <col min="25" max="27" width="8.85546875" style="3" hidden="1" customWidth="1"/>
    <col min="28" max="28" width="17.28515625" style="3" hidden="1" customWidth="1"/>
    <col min="29" max="30" width="14.28515625" style="3" hidden="1" customWidth="1"/>
    <col min="31" max="31" width="14.7109375" style="3" hidden="1" customWidth="1"/>
    <col min="32" max="33" width="8.85546875" style="3" hidden="1" customWidth="1"/>
    <col min="34" max="16384" width="8.85546875" style="3"/>
  </cols>
  <sheetData>
    <row r="1" spans="1:30" ht="15" x14ac:dyDescent="0.25">
      <c r="A1" s="199" t="s">
        <v>360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</row>
    <row r="2" spans="1:30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</row>
    <row r="3" spans="1:30" ht="13.5" thickBot="1" x14ac:dyDescent="0.25">
      <c r="A3" s="15"/>
      <c r="B3" s="15" t="s">
        <v>331</v>
      </c>
      <c r="C3" s="15"/>
      <c r="D3" s="15"/>
      <c r="E3" s="15"/>
      <c r="F3" s="15"/>
      <c r="G3" s="15"/>
      <c r="H3" s="15"/>
      <c r="I3" s="15"/>
      <c r="J3" s="15"/>
      <c r="K3" s="180"/>
      <c r="L3" s="181"/>
      <c r="M3" s="181"/>
      <c r="N3" s="181"/>
      <c r="O3" s="181"/>
      <c r="P3" s="181"/>
      <c r="Q3" s="181"/>
      <c r="R3" s="182"/>
      <c r="S3" s="15"/>
      <c r="T3" s="15"/>
      <c r="U3" s="15"/>
      <c r="V3" s="15"/>
      <c r="AC3" s="84" t="s">
        <v>328</v>
      </c>
      <c r="AD3" s="84"/>
    </row>
    <row r="4" spans="1:30" x14ac:dyDescent="0.2">
      <c r="A4" s="15"/>
      <c r="B4" s="15" t="s">
        <v>333</v>
      </c>
      <c r="C4" s="15"/>
      <c r="D4" s="15"/>
      <c r="E4" s="15"/>
      <c r="F4" s="15"/>
      <c r="G4" s="15"/>
      <c r="H4" s="15"/>
      <c r="I4" s="15"/>
      <c r="J4" s="15"/>
      <c r="K4" s="180"/>
      <c r="L4" s="181"/>
      <c r="M4" s="181"/>
      <c r="N4" s="181"/>
      <c r="O4" s="181"/>
      <c r="P4" s="181"/>
      <c r="Q4" s="181"/>
      <c r="R4" s="182"/>
      <c r="S4" s="15"/>
      <c r="T4" s="15"/>
      <c r="U4" s="15"/>
      <c r="V4" s="15"/>
      <c r="AC4" s="85" t="s">
        <v>359</v>
      </c>
      <c r="AD4" s="86" t="e">
        <f>VLOOKUP(K14,AC21:AD25,2,0)*
VLOOKUP(K15,AC17:AD19,2,0)*
VLOOKUP(K16,AC8:AD11,2,0)*
K17*(K18+1+AD14+(K19-2)*AD15)+AE37</f>
        <v>#N/A</v>
      </c>
    </row>
    <row r="5" spans="1:30" x14ac:dyDescent="0.2">
      <c r="A5" s="15"/>
      <c r="B5" s="15" t="s">
        <v>335</v>
      </c>
      <c r="C5" s="15"/>
      <c r="D5" s="15"/>
      <c r="E5" s="15"/>
      <c r="F5" s="15"/>
      <c r="G5" s="15"/>
      <c r="H5" s="15"/>
      <c r="I5" s="15"/>
      <c r="J5" s="15"/>
      <c r="K5" s="180"/>
      <c r="L5" s="181"/>
      <c r="M5" s="181"/>
      <c r="N5" s="181"/>
      <c r="O5" s="181"/>
      <c r="P5" s="181"/>
      <c r="Q5" s="181"/>
      <c r="R5" s="182"/>
      <c r="S5" s="15"/>
      <c r="T5" s="15"/>
      <c r="U5" s="15"/>
      <c r="V5" s="15"/>
      <c r="AC5" s="87" t="s">
        <v>329</v>
      </c>
      <c r="AD5" s="88"/>
    </row>
    <row r="6" spans="1:30" ht="13.5" thickBot="1" x14ac:dyDescent="0.25">
      <c r="A6" s="15"/>
      <c r="B6" s="15" t="s">
        <v>337</v>
      </c>
      <c r="C6" s="15"/>
      <c r="D6" s="15"/>
      <c r="E6" s="15"/>
      <c r="F6" s="15"/>
      <c r="G6" s="15"/>
      <c r="H6" s="15"/>
      <c r="I6" s="15"/>
      <c r="J6" s="15"/>
      <c r="K6" s="180"/>
      <c r="L6" s="181"/>
      <c r="M6" s="181"/>
      <c r="N6" s="181"/>
      <c r="O6" s="181"/>
      <c r="P6" s="181"/>
      <c r="Q6" s="181"/>
      <c r="R6" s="182"/>
      <c r="S6" s="15"/>
      <c r="T6" s="15"/>
      <c r="U6" s="15"/>
      <c r="V6" s="15"/>
      <c r="AC6" s="89" t="s">
        <v>330</v>
      </c>
      <c r="AD6" s="90"/>
    </row>
    <row r="7" spans="1:30" ht="15" x14ac:dyDescent="0.25">
      <c r="A7" s="15"/>
      <c r="B7" s="15" t="s">
        <v>339</v>
      </c>
      <c r="C7" s="15"/>
      <c r="D7" s="15"/>
      <c r="E7" s="15"/>
      <c r="F7" s="15"/>
      <c r="G7" s="15"/>
      <c r="H7" s="15"/>
      <c r="I7" s="15"/>
      <c r="J7" s="15"/>
      <c r="K7" s="195"/>
      <c r="L7" s="196"/>
      <c r="M7" s="197"/>
      <c r="N7" s="104" t="s">
        <v>1</v>
      </c>
      <c r="O7" s="104"/>
      <c r="P7" s="104"/>
      <c r="Q7" s="104"/>
      <c r="R7" s="104"/>
      <c r="S7" s="15"/>
      <c r="T7" s="15"/>
      <c r="U7" s="15"/>
      <c r="V7" s="15"/>
    </row>
    <row r="8" spans="1:30" ht="15" x14ac:dyDescent="0.25">
      <c r="A8" s="15"/>
      <c r="B8" s="15" t="s">
        <v>340</v>
      </c>
      <c r="C8" s="15"/>
      <c r="D8" s="15"/>
      <c r="E8" s="15"/>
      <c r="F8" s="15"/>
      <c r="G8" s="15"/>
      <c r="H8" s="15"/>
      <c r="I8" s="15"/>
      <c r="J8" s="15"/>
      <c r="K8" s="180"/>
      <c r="L8" s="181"/>
      <c r="M8" s="182"/>
      <c r="N8" s="104"/>
      <c r="O8" s="104"/>
      <c r="P8" s="104"/>
      <c r="Q8" s="104"/>
      <c r="R8" s="104"/>
      <c r="S8" s="15"/>
      <c r="T8" s="15"/>
      <c r="U8" s="15"/>
      <c r="V8" s="15"/>
      <c r="AB8" s="3" t="s">
        <v>337</v>
      </c>
      <c r="AC8" s="105" t="s">
        <v>342</v>
      </c>
      <c r="AD8" s="106">
        <v>1</v>
      </c>
    </row>
    <row r="9" spans="1:30" ht="15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AC9" s="105" t="s">
        <v>343</v>
      </c>
      <c r="AD9" s="105">
        <v>1.08</v>
      </c>
    </row>
    <row r="10" spans="1:30" ht="15" x14ac:dyDescent="0.25">
      <c r="A10" s="15"/>
      <c r="B10" s="176" t="s">
        <v>363</v>
      </c>
      <c r="C10" s="176"/>
      <c r="D10" s="176"/>
      <c r="E10" s="176"/>
      <c r="F10" s="176"/>
      <c r="G10" s="176"/>
      <c r="H10" s="176"/>
      <c r="I10" s="176"/>
      <c r="J10" s="176"/>
      <c r="K10" s="200" t="str">
        <f>IFERROR(ROUND(0.85*K7*VLOOKUP(K3,AC21:AD25,2,0)*VLOOKUP(K4,AC17:AD19,2,0)*VLOOKUP(K5,AC13:AD15,2,0)*VLOOKUP(K6,AC8:AD11,2,0)+VLOOKUP(K8,AC37:AD38,2,0)*VLOOKUP(K7,AC28:AD35,2,1),-3),"")</f>
        <v/>
      </c>
      <c r="L10" s="201"/>
      <c r="M10" s="201"/>
      <c r="N10" s="202"/>
      <c r="O10" s="107" t="s">
        <v>364</v>
      </c>
      <c r="P10" s="200" t="str">
        <f>IFERROR(ROUND(1.15*K7*VLOOKUP(K3,AC21:AD25,2,0)*VLOOKUP(K4,AC17:AD19,2,0)*VLOOKUP(K5,AC13:AD15,2,0)*VLOOKUP(K6,AC8:AD11,2,0)+VLOOKUP(K8,AC37:AD38,2,0)*VLOOKUP(K7,AC28:AD35,2,1),-3),"")</f>
        <v/>
      </c>
      <c r="Q10" s="201"/>
      <c r="R10" s="201"/>
      <c r="S10" s="202"/>
      <c r="T10" s="15"/>
      <c r="U10" s="15"/>
      <c r="V10" s="15"/>
      <c r="AC10" s="105" t="s">
        <v>338</v>
      </c>
      <c r="AD10" s="105">
        <v>1.19</v>
      </c>
    </row>
    <row r="11" spans="1:30" ht="15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AC11" s="105" t="s">
        <v>344</v>
      </c>
      <c r="AD11" s="105">
        <v>1.36</v>
      </c>
    </row>
    <row r="12" spans="1:30" ht="15" x14ac:dyDescent="0.25">
      <c r="A12" s="199" t="s">
        <v>361</v>
      </c>
      <c r="B12" s="199"/>
      <c r="C12" s="1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</row>
    <row r="13" spans="1:30" ht="15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AB13" s="3" t="s">
        <v>335</v>
      </c>
      <c r="AC13" s="105" t="s">
        <v>336</v>
      </c>
      <c r="AD13" s="108">
        <v>1</v>
      </c>
    </row>
    <row r="14" spans="1:30" ht="15" x14ac:dyDescent="0.25">
      <c r="A14" s="15"/>
      <c r="B14" s="29" t="s">
        <v>356</v>
      </c>
      <c r="C14" s="29"/>
      <c r="D14" s="29"/>
      <c r="E14" s="29"/>
      <c r="F14" s="29"/>
      <c r="G14" s="29"/>
      <c r="H14" s="29"/>
      <c r="I14" s="29"/>
      <c r="J14" s="29"/>
      <c r="K14" s="183"/>
      <c r="L14" s="184"/>
      <c r="M14" s="184"/>
      <c r="N14" s="184"/>
      <c r="O14" s="184"/>
      <c r="P14" s="184"/>
      <c r="Q14" s="184"/>
      <c r="R14" s="185"/>
      <c r="S14" s="15"/>
      <c r="T14" s="15"/>
      <c r="U14" s="15"/>
      <c r="V14" s="15"/>
      <c r="AC14" s="105" t="s">
        <v>345</v>
      </c>
      <c r="AD14" s="108">
        <v>1.026</v>
      </c>
    </row>
    <row r="15" spans="1:30" ht="15" x14ac:dyDescent="0.25">
      <c r="A15" s="20"/>
      <c r="B15" s="203" t="s">
        <v>326</v>
      </c>
      <c r="C15" s="204"/>
      <c r="D15" s="204"/>
      <c r="E15" s="204"/>
      <c r="F15" s="204"/>
      <c r="G15" s="204"/>
      <c r="H15" s="204"/>
      <c r="I15" s="204"/>
      <c r="J15" s="204"/>
      <c r="K15" s="192"/>
      <c r="L15" s="193"/>
      <c r="M15" s="193"/>
      <c r="N15" s="193"/>
      <c r="O15" s="193"/>
      <c r="P15" s="193"/>
      <c r="Q15" s="193"/>
      <c r="R15" s="194"/>
      <c r="S15" s="83"/>
      <c r="T15" s="83"/>
      <c r="U15" s="83"/>
      <c r="V15" s="92"/>
      <c r="W15" s="94"/>
      <c r="X15" s="101"/>
      <c r="AC15" s="105" t="s">
        <v>346</v>
      </c>
      <c r="AD15" s="108">
        <v>1.0509999999999999</v>
      </c>
    </row>
    <row r="16" spans="1:30" x14ac:dyDescent="0.2">
      <c r="A16" s="15"/>
      <c r="B16" s="29" t="s">
        <v>357</v>
      </c>
      <c r="C16" s="29"/>
      <c r="D16" s="29"/>
      <c r="E16" s="29"/>
      <c r="F16" s="29"/>
      <c r="G16" s="29"/>
      <c r="H16" s="29"/>
      <c r="I16" s="29"/>
      <c r="J16" s="29"/>
      <c r="K16" s="186"/>
      <c r="L16" s="187"/>
      <c r="M16" s="187"/>
      <c r="N16" s="187"/>
      <c r="O16" s="187"/>
      <c r="P16" s="187"/>
      <c r="Q16" s="187"/>
      <c r="R16" s="188"/>
      <c r="S16" s="15"/>
      <c r="T16" s="15"/>
      <c r="U16" s="15"/>
      <c r="V16" s="15"/>
    </row>
    <row r="17" spans="1:31" ht="15" x14ac:dyDescent="0.25">
      <c r="A17" s="15"/>
      <c r="B17" s="198" t="s">
        <v>323</v>
      </c>
      <c r="C17" s="198"/>
      <c r="D17" s="198"/>
      <c r="E17" s="198"/>
      <c r="F17" s="198"/>
      <c r="G17" s="198"/>
      <c r="H17" s="198"/>
      <c r="I17" s="198"/>
      <c r="J17" s="198"/>
      <c r="K17" s="189"/>
      <c r="L17" s="190"/>
      <c r="M17" s="191"/>
      <c r="N17" s="91" t="s">
        <v>1</v>
      </c>
      <c r="O17" s="92"/>
      <c r="P17" s="92"/>
      <c r="Q17" s="92"/>
      <c r="R17" s="92"/>
      <c r="S17" s="95"/>
      <c r="T17" s="95"/>
      <c r="U17" s="95"/>
      <c r="V17" s="95"/>
      <c r="W17" s="93"/>
      <c r="X17" s="101"/>
      <c r="AB17" s="3" t="s">
        <v>333</v>
      </c>
      <c r="AC17" s="105" t="s">
        <v>347</v>
      </c>
      <c r="AD17" s="106">
        <v>1.04</v>
      </c>
    </row>
    <row r="18" spans="1:31" ht="15" x14ac:dyDescent="0.25">
      <c r="A18" s="15"/>
      <c r="B18" s="198" t="s">
        <v>324</v>
      </c>
      <c r="C18" s="198"/>
      <c r="D18" s="198"/>
      <c r="E18" s="198"/>
      <c r="F18" s="198"/>
      <c r="G18" s="198"/>
      <c r="H18" s="198"/>
      <c r="I18" s="198"/>
      <c r="J18" s="198"/>
      <c r="K18" s="189"/>
      <c r="L18" s="190"/>
      <c r="M18" s="191"/>
      <c r="N18" s="92"/>
      <c r="O18" s="92"/>
      <c r="P18" s="92"/>
      <c r="Q18" s="92"/>
      <c r="R18" s="92"/>
      <c r="S18" s="92"/>
      <c r="T18" s="92"/>
      <c r="U18" s="92"/>
      <c r="V18" s="92"/>
      <c r="W18" s="93"/>
      <c r="X18" s="101"/>
      <c r="AC18" s="105" t="s">
        <v>334</v>
      </c>
      <c r="AD18" s="106">
        <v>1</v>
      </c>
    </row>
    <row r="19" spans="1:31" ht="15" x14ac:dyDescent="0.25">
      <c r="A19" s="15"/>
      <c r="B19" s="198" t="s">
        <v>325</v>
      </c>
      <c r="C19" s="198"/>
      <c r="D19" s="198"/>
      <c r="E19" s="198"/>
      <c r="F19" s="198"/>
      <c r="G19" s="198"/>
      <c r="H19" s="198"/>
      <c r="I19" s="198"/>
      <c r="J19" s="198"/>
      <c r="K19" s="189"/>
      <c r="L19" s="190"/>
      <c r="M19" s="191"/>
      <c r="N19" s="92"/>
      <c r="O19" s="92"/>
      <c r="P19" s="92"/>
      <c r="Q19" s="92"/>
      <c r="R19" s="92"/>
      <c r="S19" s="92"/>
      <c r="T19" s="92"/>
      <c r="U19" s="92"/>
      <c r="V19" s="92"/>
      <c r="W19" s="93"/>
      <c r="X19" s="101"/>
      <c r="AC19" s="105" t="s">
        <v>355</v>
      </c>
      <c r="AD19" s="106">
        <v>1.02</v>
      </c>
    </row>
    <row r="20" spans="1:31" x14ac:dyDescent="0.2">
      <c r="A20" s="15"/>
      <c r="B20" s="109" t="s">
        <v>358</v>
      </c>
      <c r="C20" s="109"/>
      <c r="D20" s="109"/>
      <c r="E20" s="109"/>
      <c r="F20" s="109"/>
      <c r="G20" s="109"/>
      <c r="H20" s="109"/>
      <c r="I20" s="109"/>
      <c r="J20" s="109"/>
      <c r="K20" s="189"/>
      <c r="L20" s="190"/>
      <c r="M20" s="191"/>
      <c r="N20" s="20"/>
      <c r="O20" s="20"/>
      <c r="P20" s="20"/>
      <c r="Q20" s="20"/>
      <c r="R20" s="20"/>
      <c r="S20" s="20"/>
      <c r="T20" s="20"/>
      <c r="U20" s="20"/>
      <c r="V20" s="20"/>
    </row>
    <row r="21" spans="1:31" ht="15" x14ac:dyDescent="0.25">
      <c r="A21" s="15"/>
      <c r="B21" s="29"/>
      <c r="C21" s="29"/>
      <c r="D21" s="29"/>
      <c r="E21" s="29"/>
      <c r="F21" s="29"/>
      <c r="G21" s="29"/>
      <c r="H21" s="29"/>
      <c r="I21" s="29"/>
      <c r="J21" s="29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AB21" s="3" t="s">
        <v>348</v>
      </c>
      <c r="AC21" s="105" t="s">
        <v>332</v>
      </c>
      <c r="AD21" s="110">
        <v>2408.81</v>
      </c>
      <c r="AE21" s="111" t="s">
        <v>395</v>
      </c>
    </row>
    <row r="22" spans="1:31" ht="15" x14ac:dyDescent="0.25">
      <c r="A22" s="15"/>
      <c r="B22" s="176" t="s">
        <v>363</v>
      </c>
      <c r="C22" s="176"/>
      <c r="D22" s="176"/>
      <c r="E22" s="176"/>
      <c r="F22" s="176"/>
      <c r="G22" s="176"/>
      <c r="H22" s="176"/>
      <c r="I22" s="176"/>
      <c r="J22" s="176"/>
      <c r="K22" s="177" t="str">
        <f>IFERROR(ROUND(AD4*0.85,-4),"")</f>
        <v/>
      </c>
      <c r="L22" s="178"/>
      <c r="M22" s="178"/>
      <c r="N22" s="179"/>
      <c r="O22" s="103" t="s">
        <v>327</v>
      </c>
      <c r="P22" s="177" t="str">
        <f>IFERROR(ROUND(AD4*1.15,-4),"")</f>
        <v/>
      </c>
      <c r="Q22" s="178"/>
      <c r="R22" s="178"/>
      <c r="S22" s="179"/>
      <c r="T22" s="92"/>
      <c r="U22" s="92"/>
      <c r="V22" s="92"/>
      <c r="AC22" s="105" t="s">
        <v>349</v>
      </c>
      <c r="AD22" s="110">
        <v>1448.69</v>
      </c>
    </row>
    <row r="23" spans="1:31" ht="15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AC23" s="105" t="s">
        <v>350</v>
      </c>
      <c r="AD23" s="110">
        <v>1239.1199999999999</v>
      </c>
    </row>
    <row r="24" spans="1:31" ht="15" x14ac:dyDescent="0.25">
      <c r="A24" s="15"/>
      <c r="B24" s="115" t="s">
        <v>368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AC24" s="105" t="s">
        <v>351</v>
      </c>
      <c r="AD24" s="110">
        <v>903.3</v>
      </c>
    </row>
    <row r="25" spans="1:31" ht="15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AC25" s="105" t="s">
        <v>352</v>
      </c>
      <c r="AD25" s="112">
        <v>698.15</v>
      </c>
    </row>
    <row r="26" spans="1:31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1:3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93"/>
      <c r="X27" s="101"/>
    </row>
    <row r="28" spans="1:31" ht="15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AB28" s="3" t="s">
        <v>339</v>
      </c>
      <c r="AC28" s="113">
        <v>0</v>
      </c>
      <c r="AD28" s="106">
        <v>1.634108527131783</v>
      </c>
    </row>
    <row r="29" spans="1:31" ht="15" x14ac:dyDescent="0.25">
      <c r="AC29" s="113">
        <v>40</v>
      </c>
      <c r="AD29" s="106">
        <v>1.4186046511627908</v>
      </c>
    </row>
    <row r="30" spans="1:31" ht="15" x14ac:dyDescent="0.25">
      <c r="AC30" s="113">
        <v>50</v>
      </c>
      <c r="AD30" s="106">
        <v>1.2967441860465116</v>
      </c>
    </row>
    <row r="31" spans="1:31" ht="15" x14ac:dyDescent="0.25">
      <c r="AC31" s="113">
        <v>60</v>
      </c>
      <c r="AD31" s="106">
        <v>1.2062015503875969</v>
      </c>
    </row>
    <row r="32" spans="1:31" ht="15" x14ac:dyDescent="0.25">
      <c r="AC32" s="113">
        <v>70</v>
      </c>
      <c r="AD32" s="106">
        <v>1.1176079734219269</v>
      </c>
    </row>
    <row r="33" spans="28:31" ht="15" x14ac:dyDescent="0.25">
      <c r="AC33" s="113">
        <v>80</v>
      </c>
      <c r="AD33" s="106">
        <v>1.0883720930232559</v>
      </c>
    </row>
    <row r="34" spans="28:31" ht="15" x14ac:dyDescent="0.25">
      <c r="AC34" s="113">
        <v>90</v>
      </c>
      <c r="AD34" s="106">
        <v>1.0294573643410854</v>
      </c>
    </row>
    <row r="35" spans="28:31" ht="15" x14ac:dyDescent="0.25">
      <c r="AC35" s="113">
        <v>100</v>
      </c>
      <c r="AD35" s="106">
        <v>1</v>
      </c>
    </row>
    <row r="37" spans="28:31" ht="15" x14ac:dyDescent="0.25">
      <c r="AB37" s="3" t="s">
        <v>353</v>
      </c>
      <c r="AC37" s="105" t="s">
        <v>354</v>
      </c>
      <c r="AD37" s="112" t="e">
        <f>VLOOKUP(K3,AC21:AD25,2,0)*6</f>
        <v>#N/A</v>
      </c>
      <c r="AE37" s="114" t="e">
        <f>VLOOKUP(K14,AC21:AD25,2,0)*6*K20</f>
        <v>#N/A</v>
      </c>
    </row>
    <row r="38" spans="28:31" ht="15" x14ac:dyDescent="0.25">
      <c r="AC38" s="105" t="s">
        <v>341</v>
      </c>
      <c r="AD38" s="105">
        <v>0</v>
      </c>
    </row>
  </sheetData>
  <sheetProtection algorithmName="SHA-512" hashValue="5CCcRhyXFrZBXyp3fgfV3F8okMcLNBI36xosH8icnKc28GxtiW/DUP9gkLH5HMxm+c/q8ojaFzRTTDJ644UG7Q==" saltValue="DztQy3BbHXZOlzwrm5PbHg==" spinCount="100000" sheet="1" objects="1" scenarios="1"/>
  <mergeCells count="25">
    <mergeCell ref="K18:M18"/>
    <mergeCell ref="B19:J19"/>
    <mergeCell ref="K19:M19"/>
    <mergeCell ref="A1:V1"/>
    <mergeCell ref="A12:V12"/>
    <mergeCell ref="B10:J10"/>
    <mergeCell ref="K10:N10"/>
    <mergeCell ref="P10:S10"/>
    <mergeCell ref="B15:J15"/>
    <mergeCell ref="B22:J22"/>
    <mergeCell ref="K22:N22"/>
    <mergeCell ref="P22:S22"/>
    <mergeCell ref="K3:R3"/>
    <mergeCell ref="K14:R14"/>
    <mergeCell ref="K16:R16"/>
    <mergeCell ref="K20:M20"/>
    <mergeCell ref="K15:R15"/>
    <mergeCell ref="K7:M7"/>
    <mergeCell ref="K8:M8"/>
    <mergeCell ref="K4:R4"/>
    <mergeCell ref="K5:R5"/>
    <mergeCell ref="K6:R6"/>
    <mergeCell ref="B17:J17"/>
    <mergeCell ref="K17:M17"/>
    <mergeCell ref="B18:J18"/>
  </mergeCells>
  <conditionalFormatting sqref="K15 K17:M20">
    <cfRule type="containsBlanks" dxfId="1" priority="2">
      <formula>LEN(TRIM(K15))=0</formula>
    </cfRule>
  </conditionalFormatting>
  <conditionalFormatting sqref="K3:R6 K7:M8 K14:R16 K17:M20">
    <cfRule type="containsBlanks" dxfId="0" priority="1">
      <formula>LEN(TRIM(K3))=0</formula>
    </cfRule>
  </conditionalFormatting>
  <dataValidations count="10">
    <dataValidation type="list" allowBlank="1" showInputMessage="1" showErrorMessage="1" sqref="K4:R4 K15" xr:uid="{7B3DF5D3-AD53-487F-B0EF-DE0AAA3162BC}">
      <formula1>$AC$17:$AC$19</formula1>
    </dataValidation>
    <dataValidation type="decimal" operator="greaterThan" allowBlank="1" showInputMessage="1" showErrorMessage="1" errorTitle="Chybný údaj" error="Zastavaná plocha musí byť číslo väčšie než 0." sqref="K17:M17" xr:uid="{2536F492-D0A3-49BC-908B-842F394A8579}">
      <formula1>0</formula1>
    </dataValidation>
    <dataValidation type="whole" allowBlank="1" showInputMessage="1" showErrorMessage="1" errorTitle="Chybný údaj" error="Počet nadzemných podlaží musí byť celé číslo._x000a_MInimálna hodnota je 1, maximálna hodnota je 100." sqref="K19:M19" xr:uid="{BBE72EAD-5C52-4C43-BDCF-8DB7F9FBEB95}">
      <formula1>1</formula1>
      <formula2>100</formula2>
    </dataValidation>
    <dataValidation type="whole" allowBlank="1" showInputMessage="1" showErrorMessage="1" errorTitle="Chybný údaj" error="Počet podzemných poschodí musí byť celé číslo._x000a_Minimálna hodnota je 0, maximálna hodnota je 10." sqref="K18:M18" xr:uid="{63270FE0-B4AF-4514-879F-52675A24E43F}">
      <formula1>0</formula1>
      <formula2>10</formula2>
    </dataValidation>
    <dataValidation type="list" allowBlank="1" showInputMessage="1" showErrorMessage="1" sqref="K8" xr:uid="{04D31F67-22B1-4ADC-AF2A-55D6657C0AA4}">
      <formula1>"áno,nie"</formula1>
    </dataValidation>
    <dataValidation type="list" allowBlank="1" showInputMessage="1" showErrorMessage="1" sqref="K3:R3 K14:R14" xr:uid="{87A1B461-A84F-4F17-83DF-DCA9EDBA542E}">
      <formula1>$AC$21:$AC$25</formula1>
    </dataValidation>
    <dataValidation type="list" allowBlank="1" showInputMessage="1" showErrorMessage="1" sqref="K5:R5" xr:uid="{6F63BF89-C681-4B3F-8C11-EF5CBA0AAB8C}">
      <formula1>$AC$13:$AC$15</formula1>
    </dataValidation>
    <dataValidation type="list" allowBlank="1" showInputMessage="1" showErrorMessage="1" sqref="K6:R6 K16:R16" xr:uid="{5E998DBD-1998-46AF-B389-176F5043240E}">
      <formula1>$AC$8:$AC$11</formula1>
    </dataValidation>
    <dataValidation type="whole" operator="greaterThanOrEqual" allowBlank="1" showInputMessage="1" showErrorMessage="1" errorTitle="Chybný údaj" error="Počet parkovacích miest je nula alebo iné číslo." sqref="K20:M20" xr:uid="{F1FC2289-BEB8-4FFE-8E81-CD90B27E9443}">
      <formula1>0</formula1>
    </dataValidation>
    <dataValidation type="decimal" operator="greaterThan" allowBlank="1" showInputMessage="1" showErrorMessage="1" sqref="K7:M7" xr:uid="{79ACBCCF-E8CB-4A03-98B1-E6291B4B5482}">
      <formula1>0</formula1>
    </dataValidation>
  </dataValidations>
  <hyperlinks>
    <hyperlink ref="B24" r:id="rId1" xr:uid="{0AA68C3B-676B-4A3B-ACDB-2E895BC32FF7}"/>
  </hyperlink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5" name="Button 10">
              <controlPr defaultSize="0" print="0" autoFill="0" autoPict="0" macro="[0]!vymaz_VseobH">
                <anchor moveWithCells="1" sizeWithCells="1">
                  <from>
                    <xdr:col>0</xdr:col>
                    <xdr:colOff>247650</xdr:colOff>
                    <xdr:row>25</xdr:row>
                    <xdr:rowOff>0</xdr:rowOff>
                  </from>
                  <to>
                    <xdr:col>6</xdr:col>
                    <xdr:colOff>152400</xdr:colOff>
                    <xdr:row>26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Vychodiskova hodnota</vt:lpstr>
      <vt:lpstr>Všeobecná hodnota</vt:lpstr>
    </vt:vector>
  </TitlesOfParts>
  <Company>UNION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UNION</dc:creator>
  <cp:lastModifiedBy>Švirloch Marek</cp:lastModifiedBy>
  <cp:lastPrinted>2019-11-18T12:55:10Z</cp:lastPrinted>
  <dcterms:created xsi:type="dcterms:W3CDTF">2007-08-08T13:12:14Z</dcterms:created>
  <dcterms:modified xsi:type="dcterms:W3CDTF">2023-03-02T15:04:47Z</dcterms:modified>
</cp:coreProperties>
</file>